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tabRatio="601" firstSheet="1" activeTab="3"/>
  </bookViews>
  <sheets>
    <sheet name="TMBChung-2 -2012" sheetId="1" r:id="rId1"/>
    <sheet name="TMBChung-3 -2013TCTK" sheetId="2" r:id="rId2"/>
    <sheet name="TMBChung-4" sheetId="3" r:id="rId3"/>
    <sheet name="TMBChung-5" sheetId="4" r:id="rId4"/>
    <sheet name="00000000" sheetId="5" state="veryHidden" r:id="rId5"/>
    <sheet name="10000000" sheetId="6" state="veryHidden" r:id="rId6"/>
    <sheet name="20000000" sheetId="7" state="veryHidden" r:id="rId7"/>
    <sheet name="30000000" sheetId="8" state="veryHidden" r:id="rId8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<sst xmlns="http://schemas.openxmlformats.org/spreadsheetml/2006/main" count="131" uniqueCount="59">
  <si>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</si>
  <si>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</si>
  <si>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</si>
  <si>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</si>
  <si>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</si>
  <si>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</si>
  <si>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</si>
  <si>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</si>
  <si>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</si>
  <si>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</si>
  <si>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</si>
  <si>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</si>
  <si>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</si>
  <si>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</si>
  <si>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</si>
  <si>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</si>
  <si>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>Thực hiện  
 Năm 2011</t>
  </si>
  <si>
    <t>Tháng 1/2012
so 
Tháng 1/2011</t>
  </si>
  <si>
    <t xml:space="preserve">Thực hiện </t>
  </si>
  <si>
    <t>Kế hoạch
năm 2012</t>
  </si>
  <si>
    <t>Ước 
 Tháng 2/2012</t>
  </si>
  <si>
    <t>Chính thức 
 Tháng 2
Năm 2011</t>
  </si>
  <si>
    <t xml:space="preserve">                      Tháng 02 Năm 2012</t>
  </si>
  <si>
    <t>Tháng 2/2012
so 
Tháng 1/2012</t>
  </si>
  <si>
    <t xml:space="preserve">Dự  ước  2 tháng 
 so
 Kế  Hoạch  </t>
  </si>
  <si>
    <t>2 Tháng   
so 
Cùng kỳ</t>
  </si>
  <si>
    <t>Chính thức
Tháng 1/2012</t>
  </si>
  <si>
    <t xml:space="preserve"> Ước 2 tháng2012</t>
  </si>
  <si>
    <t>Chính thức
Tháng 1/2013</t>
  </si>
  <si>
    <t>Ước 
 Tháng 3/2013</t>
  </si>
  <si>
    <t>Chính thức
Tháng 2/2013</t>
  </si>
  <si>
    <t xml:space="preserve">                      Tháng 03 Năm 2013</t>
  </si>
  <si>
    <t>Tháng 3/2013
so 
Tháng 2/2013</t>
  </si>
  <si>
    <t xml:space="preserve">Dự  ước quý I
 so
 Kế  Hoạch  </t>
  </si>
  <si>
    <t>Ước Quý I
so 
Cùng kỳ</t>
  </si>
  <si>
    <t xml:space="preserve"> Ước quý I 2013</t>
  </si>
  <si>
    <t>Chính thức quý I năm 2012</t>
  </si>
  <si>
    <t>CT3T/2012</t>
  </si>
  <si>
    <t>Ước 
 Tháng 4/2013</t>
  </si>
  <si>
    <t>Chính thức
Tháng 3/2013</t>
  </si>
  <si>
    <t xml:space="preserve"> Ước 4 tháng 2013</t>
  </si>
  <si>
    <t>Chính thức 4 tháng năm 2012</t>
  </si>
  <si>
    <t>Tháng 4/2013
so 
Tháng 3/2013</t>
  </si>
  <si>
    <t xml:space="preserve">Dự  ước 4 tháng
 so
 Kế  Hoạch  </t>
  </si>
  <si>
    <t>Ước 4 tháng
so 
Cùng kỳ</t>
  </si>
  <si>
    <t xml:space="preserve">                      Tháng 04 Năm 2013</t>
  </si>
  <si>
    <t xml:space="preserve">                      Tháng 05 Năm 2013</t>
  </si>
  <si>
    <t>Chính thức
Tháng 4/2013</t>
  </si>
  <si>
    <t>Ước 
 Tháng 5/2013</t>
  </si>
  <si>
    <t xml:space="preserve"> Ước 5 tháng 2013</t>
  </si>
  <si>
    <t>Chính thức 5 tháng năm 2012</t>
  </si>
  <si>
    <t xml:space="preserve"> Ước 6 tháng 2013</t>
  </si>
  <si>
    <t>Chính thức 6 tháng năm 2012</t>
  </si>
  <si>
    <t>Tháng 5/2013
so 
Tháng 4/2013</t>
  </si>
  <si>
    <t xml:space="preserve">Dự  ước 5 tháng
 so
 Kế  Hoạch  </t>
  </si>
  <si>
    <t>Ước 5 tháng
so 
Cùng kỳ</t>
  </si>
  <si>
    <t>Ước 6 tháng
so 
Cùng kỳ</t>
  </si>
  <si>
    <t>Kế hoạch
năm 2013</t>
  </si>
  <si>
    <t xml:space="preserve">Dự  ước 6 tháng
 so
 Kế  Hoạch 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</si>
</sst>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39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3"/>
      <color indexed="8"/>
      <name val=".VnTime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sz val="13"/>
      <color indexed="10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.VnTime"/>
      <family val="0"/>
    </font>
    <font>
      <sz val="11"/>
      <name val=".VnTime"/>
      <family val="0"/>
    </font>
    <font>
      <b/>
      <sz val="13"/>
      <color indexed="8"/>
      <name val=".VnTime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0"/>
    </font>
    <font>
      <sz val="12"/>
      <name val=".VnTime"/>
      <family val="0"/>
    </font>
    <font>
      <b/>
      <sz val="12"/>
      <color indexed="8"/>
      <name val=".VnTime"/>
      <family val="2"/>
    </font>
    <font>
      <sz val="12"/>
      <color indexed="10"/>
      <name val=".VnTime"/>
      <family val="0"/>
    </font>
    <font>
      <sz val="10"/>
      <color indexed="8"/>
      <name val=".VnTime"/>
      <family val="0"/>
    </font>
    <font>
      <b/>
      <sz val="10"/>
      <color indexed="8"/>
      <name val="Times New Roman"/>
      <family val="1"/>
    </font>
    <font>
      <b/>
      <sz val="10"/>
      <color indexed="8"/>
      <name val=".VnTime"/>
      <family val="0"/>
    </font>
    <font>
      <b/>
      <sz val="12"/>
      <name val=".VnTim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7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13" fillId="0" borderId="3" xfId="0" applyFont="1" applyBorder="1" applyAlignment="1">
      <alignment/>
    </xf>
    <xf numFmtId="0" fontId="7" fillId="0" borderId="3" xfId="0" applyFont="1" applyBorder="1" applyAlignment="1" quotePrefix="1">
      <alignment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/>
    </xf>
    <xf numFmtId="0" fontId="1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3" xfId="0" applyFont="1" applyBorder="1" applyAlignment="1">
      <alignment/>
    </xf>
    <xf numFmtId="0" fontId="18" fillId="0" borderId="3" xfId="0" applyFont="1" applyBorder="1" applyAlignment="1">
      <alignment/>
    </xf>
    <xf numFmtId="4" fontId="0" fillId="0" borderId="5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4" fontId="8" fillId="0" borderId="7" xfId="0" applyNumberFormat="1" applyFont="1" applyBorder="1" applyAlignment="1">
      <alignment horizontal="right"/>
    </xf>
    <xf numFmtId="4" fontId="19" fillId="0" borderId="7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/>
    </xf>
    <xf numFmtId="4" fontId="22" fillId="0" borderId="3" xfId="0" applyNumberFormat="1" applyFont="1" applyBorder="1" applyAlignment="1">
      <alignment horizontal="right"/>
    </xf>
    <xf numFmtId="4" fontId="19" fillId="0" borderId="3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0" fontId="20" fillId="0" borderId="3" xfId="0" applyFont="1" applyBorder="1" applyAlignment="1" quotePrefix="1">
      <alignment horizontal="center"/>
    </xf>
    <xf numFmtId="4" fontId="21" fillId="0" borderId="3" xfId="0" applyNumberFormat="1" applyFont="1" applyBorder="1" applyAlignment="1">
      <alignment/>
    </xf>
    <xf numFmtId="3" fontId="19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2" fontId="8" fillId="0" borderId="4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center"/>
    </xf>
    <xf numFmtId="4" fontId="21" fillId="0" borderId="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0" fillId="0" borderId="8" xfId="0" applyNumberFormat="1" applyFont="1" applyBorder="1" applyAlignment="1" quotePrefix="1">
      <alignment horizontal="center"/>
    </xf>
    <xf numFmtId="4" fontId="24" fillId="0" borderId="3" xfId="0" applyNumberFormat="1" applyFont="1" applyBorder="1" applyAlignment="1" quotePrefix="1">
      <alignment horizontal="center"/>
    </xf>
    <xf numFmtId="4" fontId="20" fillId="0" borderId="3" xfId="0" applyNumberFormat="1" applyFont="1" applyBorder="1" applyAlignment="1" quotePrefix="1">
      <alignment horizontal="center"/>
    </xf>
    <xf numFmtId="4" fontId="20" fillId="0" borderId="9" xfId="0" applyNumberFormat="1" applyFont="1" applyBorder="1" applyAlignment="1" quotePrefix="1">
      <alignment horizontal="center"/>
    </xf>
    <xf numFmtId="4" fontId="8" fillId="0" borderId="3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23" fillId="0" borderId="3" xfId="0" applyNumberFormat="1" applyFont="1" applyFill="1" applyBorder="1" applyAlignment="1">
      <alignment/>
    </xf>
    <xf numFmtId="4" fontId="21" fillId="0" borderId="3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2" fillId="0" borderId="6" xfId="0" applyFont="1" applyBorder="1" applyAlignment="1">
      <alignment/>
    </xf>
    <xf numFmtId="4" fontId="20" fillId="0" borderId="6" xfId="0" applyNumberFormat="1" applyFont="1" applyBorder="1" applyAlignment="1" quotePrefix="1">
      <alignment horizontal="center"/>
    </xf>
    <xf numFmtId="4" fontId="8" fillId="0" borderId="6" xfId="0" applyNumberFormat="1" applyFont="1" applyBorder="1" applyAlignment="1">
      <alignment horizontal="right"/>
    </xf>
    <xf numFmtId="4" fontId="23" fillId="0" borderId="3" xfId="0" applyNumberFormat="1" applyFont="1" applyBorder="1" applyAlignment="1">
      <alignment/>
    </xf>
    <xf numFmtId="4" fontId="20" fillId="0" borderId="5" xfId="0" applyNumberFormat="1" applyFont="1" applyBorder="1" applyAlignment="1" quotePrefix="1">
      <alignment horizontal="center"/>
    </xf>
    <xf numFmtId="4" fontId="21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21" fillId="0" borderId="5" xfId="0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2" fillId="0" borderId="0" xfId="0" applyFont="1" applyAlignment="1">
      <alignment/>
    </xf>
    <xf numFmtId="4" fontId="17" fillId="0" borderId="6" xfId="0" applyNumberFormat="1" applyFont="1" applyBorder="1" applyAlignment="1" quotePrefix="1">
      <alignment horizontal="center"/>
    </xf>
    <xf numFmtId="4" fontId="18" fillId="0" borderId="6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 horizontal="right"/>
    </xf>
    <xf numFmtId="4" fontId="31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 quotePrefix="1">
      <alignment horizontal="center"/>
    </xf>
    <xf numFmtId="0" fontId="31" fillId="0" borderId="0" xfId="0" applyFont="1" applyAlignment="1">
      <alignment/>
    </xf>
    <xf numFmtId="4" fontId="18" fillId="0" borderId="3" xfId="0" applyNumberFormat="1" applyFont="1" applyBorder="1" applyAlignment="1">
      <alignment horizontal="right"/>
    </xf>
    <xf numFmtId="0" fontId="34" fillId="0" borderId="0" xfId="0" applyFont="1" applyAlignment="1">
      <alignment/>
    </xf>
    <xf numFmtId="4" fontId="18" fillId="0" borderId="3" xfId="0" applyNumberFormat="1" applyFont="1" applyBorder="1" applyAlignment="1">
      <alignment horizontal="center"/>
    </xf>
    <xf numFmtId="4" fontId="17" fillId="0" borderId="5" xfId="0" applyNumberFormat="1" applyFont="1" applyBorder="1" applyAlignment="1" quotePrefix="1">
      <alignment horizontal="center"/>
    </xf>
    <xf numFmtId="4" fontId="17" fillId="0" borderId="5" xfId="0" applyNumberFormat="1" applyFont="1" applyBorder="1" applyAlignment="1">
      <alignment/>
    </xf>
    <xf numFmtId="4" fontId="31" fillId="0" borderId="5" xfId="0" applyNumberFormat="1" applyFont="1" applyBorder="1" applyAlignment="1">
      <alignment/>
    </xf>
    <xf numFmtId="0" fontId="25" fillId="0" borderId="0" xfId="0" applyFont="1" applyAlignment="1">
      <alignment/>
    </xf>
    <xf numFmtId="4" fontId="18" fillId="0" borderId="6" xfId="0" applyNumberFormat="1" applyFont="1" applyBorder="1" applyAlignment="1">
      <alignment/>
    </xf>
    <xf numFmtId="4" fontId="30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/>
    </xf>
    <xf numFmtId="4" fontId="17" fillId="0" borderId="3" xfId="0" applyNumberFormat="1" applyFont="1" applyBorder="1" applyAlignment="1" quotePrefix="1">
      <alignment/>
    </xf>
    <xf numFmtId="4" fontId="17" fillId="0" borderId="5" xfId="0" applyNumberFormat="1" applyFont="1" applyBorder="1" applyAlignment="1">
      <alignment horizontal="right"/>
    </xf>
    <xf numFmtId="4" fontId="33" fillId="0" borderId="6" xfId="0" applyNumberFormat="1" applyFont="1" applyBorder="1" applyAlignment="1">
      <alignment/>
    </xf>
    <xf numFmtId="4" fontId="32" fillId="0" borderId="3" xfId="0" applyNumberFormat="1" applyFont="1" applyBorder="1" applyAlignment="1">
      <alignment/>
    </xf>
    <xf numFmtId="4" fontId="33" fillId="0" borderId="3" xfId="0" applyNumberFormat="1" applyFont="1" applyBorder="1" applyAlignment="1">
      <alignment/>
    </xf>
    <xf numFmtId="4" fontId="32" fillId="0" borderId="5" xfId="0" applyNumberFormat="1" applyFont="1" applyBorder="1" applyAlignment="1">
      <alignment/>
    </xf>
    <xf numFmtId="4" fontId="38" fillId="0" borderId="3" xfId="0" applyNumberFormat="1" applyFont="1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7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A8">
      <pane xSplit="1" ySplit="1" topLeftCell="B9" activePane="bottomRight" state="frozen"/>
      <selection pane="topLeft" activeCell="A8" sqref="A8"/>
      <selection pane="topRight" activeCell="B8" sqref="B8"/>
      <selection pane="bottomLeft" activeCell="A9" sqref="A9"/>
      <selection pane="bottomRight" activeCell="B16" sqref="B16"/>
    </sheetView>
  </sheetViews>
  <sheetFormatPr defaultColWidth="8.72265625" defaultRowHeight="16.5"/>
  <cols>
    <col min="1" max="1" width="29.99609375" style="0" customWidth="1"/>
    <col min="2" max="2" width="13.453125" style="0" customWidth="1"/>
    <col min="3" max="3" width="12.453125" style="0" customWidth="1"/>
    <col min="4" max="4" width="11.453125" style="0" customWidth="1"/>
    <col min="5" max="5" width="10.8125" style="0" customWidth="1"/>
    <col min="6" max="6" width="0.09765625" style="0" hidden="1" customWidth="1"/>
    <col min="7" max="7" width="11.36328125" style="0" customWidth="1"/>
    <col min="8" max="8" width="15.36328125" style="0" hidden="1" customWidth="1"/>
    <col min="9" max="9" width="10.6328125" style="0" customWidth="1"/>
    <col min="10" max="10" width="9.36328125" style="0" customWidth="1"/>
    <col min="11" max="11" width="0.09765625" style="0" hidden="1" customWidth="1"/>
    <col min="12" max="12" width="8.99609375" style="0" customWidth="1"/>
  </cols>
  <sheetData>
    <row r="1" ht="16.5">
      <c r="A1" s="5" t="s">
        <v>11</v>
      </c>
    </row>
    <row r="2" ht="16.5">
      <c r="A2" s="5" t="s">
        <v>14</v>
      </c>
    </row>
    <row r="3" spans="1:12" ht="21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17" t="s">
        <v>22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9:12" ht="19.5" customHeight="1">
      <c r="I5" s="114" t="s">
        <v>13</v>
      </c>
      <c r="J5" s="114"/>
      <c r="K5" s="114"/>
      <c r="L5" s="114"/>
    </row>
    <row r="6" spans="1:12" ht="37.5" customHeight="1">
      <c r="A6" s="111"/>
      <c r="B6" s="99" t="s">
        <v>19</v>
      </c>
      <c r="C6" s="104" t="s">
        <v>18</v>
      </c>
      <c r="D6" s="105"/>
      <c r="E6" s="105"/>
      <c r="F6" s="106"/>
      <c r="G6" s="99" t="s">
        <v>21</v>
      </c>
      <c r="H6" s="99" t="s">
        <v>16</v>
      </c>
      <c r="I6" s="108" t="s">
        <v>0</v>
      </c>
      <c r="J6" s="109"/>
      <c r="K6" s="109"/>
      <c r="L6" s="110"/>
    </row>
    <row r="7" spans="1:12" ht="16.5" customHeight="1">
      <c r="A7" s="112"/>
      <c r="B7" s="100"/>
      <c r="C7" s="102" t="s">
        <v>26</v>
      </c>
      <c r="D7" s="99" t="s">
        <v>20</v>
      </c>
      <c r="E7" s="99" t="s">
        <v>27</v>
      </c>
      <c r="F7" s="99"/>
      <c r="G7" s="102"/>
      <c r="H7" s="102"/>
      <c r="I7" s="97" t="s">
        <v>23</v>
      </c>
      <c r="J7" s="115" t="s">
        <v>24</v>
      </c>
      <c r="K7" s="97" t="s">
        <v>17</v>
      </c>
      <c r="L7" s="97" t="s">
        <v>25</v>
      </c>
    </row>
    <row r="8" spans="1:12" ht="99" customHeight="1">
      <c r="A8" s="113"/>
      <c r="B8" s="101"/>
      <c r="C8" s="101"/>
      <c r="D8" s="103"/>
      <c r="E8" s="103"/>
      <c r="F8" s="103"/>
      <c r="G8" s="103"/>
      <c r="H8" s="103"/>
      <c r="I8" s="98"/>
      <c r="J8" s="116"/>
      <c r="K8" s="98"/>
      <c r="L8" s="98"/>
    </row>
    <row r="9" spans="1:12" ht="22.5" customHeight="1">
      <c r="A9" s="6" t="s">
        <v>1</v>
      </c>
      <c r="B9" s="44"/>
      <c r="C9" s="22">
        <v>13204.463</v>
      </c>
      <c r="D9" s="23">
        <v>13271.765</v>
      </c>
      <c r="E9" s="23">
        <f>SUM(E11:E13)</f>
        <v>26476.227999999996</v>
      </c>
      <c r="F9" s="23"/>
      <c r="G9" s="23">
        <v>19025.43</v>
      </c>
      <c r="H9" s="21">
        <v>128489.36</v>
      </c>
      <c r="I9" s="24">
        <f>D9/C9*100</f>
        <v>100.50969130664382</v>
      </c>
      <c r="J9" s="35"/>
      <c r="K9" s="35">
        <f>D9/G9*100</f>
        <v>69.75802912207503</v>
      </c>
      <c r="L9" s="35">
        <f>E9/G9*100</f>
        <v>139.16231065473946</v>
      </c>
    </row>
    <row r="10" spans="1:12" ht="22.5" customHeight="1">
      <c r="A10" s="9" t="s">
        <v>2</v>
      </c>
      <c r="B10" s="26"/>
      <c r="C10" s="27"/>
      <c r="D10" s="28"/>
      <c r="E10" s="12"/>
      <c r="F10" s="12"/>
      <c r="G10" s="48"/>
      <c r="H10" s="12"/>
      <c r="I10" s="30"/>
      <c r="J10" s="25"/>
      <c r="K10" s="25"/>
      <c r="L10" s="25"/>
    </row>
    <row r="11" spans="1:12" ht="22.5" customHeight="1">
      <c r="A11" s="4" t="s">
        <v>3</v>
      </c>
      <c r="B11" s="31"/>
      <c r="C11" s="32">
        <v>855.226</v>
      </c>
      <c r="D11" s="32">
        <v>864.09</v>
      </c>
      <c r="E11" s="12">
        <f>C11+D11</f>
        <v>1719.316</v>
      </c>
      <c r="F11" s="12"/>
      <c r="G11" s="32">
        <v>1706.21</v>
      </c>
      <c r="H11" s="12">
        <v>11305.39</v>
      </c>
      <c r="I11" s="30">
        <f>D11/C11*100</f>
        <v>101.03645118366373</v>
      </c>
      <c r="J11" s="25"/>
      <c r="K11" s="25">
        <f aca="true" t="shared" si="0" ref="K11:K22">D11/G11*100</f>
        <v>50.64382461713388</v>
      </c>
      <c r="L11" s="25">
        <f>E11/G11*100</f>
        <v>100.7681352236829</v>
      </c>
    </row>
    <row r="12" spans="1:12" s="13" customFormat="1" ht="22.5" customHeight="1">
      <c r="A12" s="18" t="s">
        <v>4</v>
      </c>
      <c r="B12" s="45"/>
      <c r="C12" s="32">
        <f>C9-C11-C13</f>
        <v>11419.989</v>
      </c>
      <c r="D12" s="32">
        <f>D9-D11-D13</f>
        <v>11467.884999999998</v>
      </c>
      <c r="E12" s="12">
        <f aca="true" t="shared" si="1" ref="E12:E21">C12+D12</f>
        <v>22887.873999999996</v>
      </c>
      <c r="F12" s="12"/>
      <c r="G12" s="32">
        <f>G9-G11-G13</f>
        <v>15620.84</v>
      </c>
      <c r="H12" s="12">
        <v>106070.26</v>
      </c>
      <c r="I12" s="30">
        <f aca="true" t="shared" si="2" ref="I12:I22">D12/C12*100</f>
        <v>100.4194049573953</v>
      </c>
      <c r="J12" s="25"/>
      <c r="K12" s="25">
        <f t="shared" si="0"/>
        <v>73.41400974595476</v>
      </c>
      <c r="L12" s="25">
        <f aca="true" t="shared" si="3" ref="L12:L22">E12/G12*100</f>
        <v>146.52140345845675</v>
      </c>
    </row>
    <row r="13" spans="1:12" ht="22.5" customHeight="1">
      <c r="A13" s="4" t="s">
        <v>5</v>
      </c>
      <c r="B13" s="31"/>
      <c r="C13" s="32">
        <v>929.248</v>
      </c>
      <c r="D13" s="32">
        <v>939.79</v>
      </c>
      <c r="E13" s="12">
        <f t="shared" si="1"/>
        <v>1869.038</v>
      </c>
      <c r="F13" s="12"/>
      <c r="G13" s="32">
        <v>1698.38</v>
      </c>
      <c r="H13" s="12">
        <v>11113.71</v>
      </c>
      <c r="I13" s="30">
        <f t="shared" si="2"/>
        <v>101.13446571851648</v>
      </c>
      <c r="J13" s="25"/>
      <c r="K13" s="25">
        <f t="shared" si="0"/>
        <v>55.334495224861335</v>
      </c>
      <c r="L13" s="25">
        <f t="shared" si="3"/>
        <v>110.04828130335966</v>
      </c>
    </row>
    <row r="14" spans="1:12" s="13" customFormat="1" ht="22.5" customHeight="1">
      <c r="A14" s="19" t="s">
        <v>6</v>
      </c>
      <c r="B14" s="33">
        <v>87870</v>
      </c>
      <c r="C14" s="29">
        <v>7247.091</v>
      </c>
      <c r="D14" s="29">
        <v>7289.3028</v>
      </c>
      <c r="E14" s="29">
        <f>SUM(E15:E17)</f>
        <v>14536.3938</v>
      </c>
      <c r="F14" s="29">
        <f>SUM(F15:F17)</f>
        <v>0</v>
      </c>
      <c r="G14" s="29">
        <v>10791.87</v>
      </c>
      <c r="H14" s="14">
        <v>71705.84</v>
      </c>
      <c r="I14" s="34">
        <f t="shared" si="2"/>
        <v>100.58246543337181</v>
      </c>
      <c r="J14" s="35">
        <f>E14/B14*100</f>
        <v>16.543067941276888</v>
      </c>
      <c r="K14" s="35">
        <f t="shared" si="0"/>
        <v>67.54439036052139</v>
      </c>
      <c r="L14" s="35">
        <f t="shared" si="3"/>
        <v>134.6976362761968</v>
      </c>
    </row>
    <row r="15" spans="1:12" s="17" customFormat="1" ht="22.5" customHeight="1">
      <c r="A15" s="18" t="s">
        <v>3</v>
      </c>
      <c r="B15" s="36"/>
      <c r="C15" s="32">
        <v>426.451</v>
      </c>
      <c r="D15" s="32">
        <v>429.242</v>
      </c>
      <c r="E15" s="12">
        <f t="shared" si="1"/>
        <v>855.693</v>
      </c>
      <c r="F15" s="12"/>
      <c r="G15" s="49">
        <v>716.99</v>
      </c>
      <c r="H15" s="12">
        <v>4602.26</v>
      </c>
      <c r="I15" s="30">
        <f t="shared" si="2"/>
        <v>100.65447143986061</v>
      </c>
      <c r="J15" s="25"/>
      <c r="K15" s="25">
        <f t="shared" si="0"/>
        <v>59.8672226948772</v>
      </c>
      <c r="L15" s="25">
        <f t="shared" si="3"/>
        <v>119.34517915173156</v>
      </c>
    </row>
    <row r="16" spans="1:12" s="17" customFormat="1" ht="22.5" customHeight="1">
      <c r="A16" s="18" t="s">
        <v>4</v>
      </c>
      <c r="B16" s="36"/>
      <c r="C16" s="32">
        <f>C14-C15-C17</f>
        <v>6501.1900000000005</v>
      </c>
      <c r="D16" s="32">
        <f>D14-D15-D17</f>
        <v>6539.9488</v>
      </c>
      <c r="E16" s="12">
        <f t="shared" si="1"/>
        <v>13041.1388</v>
      </c>
      <c r="F16" s="12"/>
      <c r="G16" s="50">
        <f>G14-G15-G17</f>
        <v>9535.78</v>
      </c>
      <c r="H16" s="12">
        <v>63727.53</v>
      </c>
      <c r="I16" s="30">
        <f t="shared" si="2"/>
        <v>100.59618008395385</v>
      </c>
      <c r="J16" s="25"/>
      <c r="K16" s="25">
        <f t="shared" si="0"/>
        <v>68.58326010037983</v>
      </c>
      <c r="L16" s="25">
        <f t="shared" si="3"/>
        <v>136.76006367596568</v>
      </c>
    </row>
    <row r="17" spans="1:12" s="17" customFormat="1" ht="22.5" customHeight="1">
      <c r="A17" s="18" t="s">
        <v>5</v>
      </c>
      <c r="B17" s="36"/>
      <c r="C17" s="32">
        <v>319.45</v>
      </c>
      <c r="D17" s="32">
        <v>320.112</v>
      </c>
      <c r="E17" s="12">
        <f t="shared" si="1"/>
        <v>639.562</v>
      </c>
      <c r="F17" s="12"/>
      <c r="G17" s="49">
        <v>539.1</v>
      </c>
      <c r="H17" s="12">
        <v>3376.05</v>
      </c>
      <c r="I17" s="30">
        <f t="shared" si="2"/>
        <v>100.2072311785882</v>
      </c>
      <c r="J17" s="25"/>
      <c r="K17" s="25">
        <f t="shared" si="0"/>
        <v>59.37896494156928</v>
      </c>
      <c r="L17" s="25">
        <f t="shared" si="3"/>
        <v>118.63513262845483</v>
      </c>
    </row>
    <row r="18" spans="1:12" ht="22.5" customHeight="1">
      <c r="A18" s="7" t="s">
        <v>7</v>
      </c>
      <c r="B18" s="38"/>
      <c r="C18" s="29">
        <f>C14</f>
        <v>7247.091</v>
      </c>
      <c r="D18" s="29">
        <f>D14</f>
        <v>7289.3028</v>
      </c>
      <c r="E18" s="29">
        <f>E14</f>
        <v>14536.3938</v>
      </c>
      <c r="F18" s="29">
        <f>F14</f>
        <v>0</v>
      </c>
      <c r="G18" s="29">
        <f>G14</f>
        <v>10791.87</v>
      </c>
      <c r="H18" s="14">
        <v>71705.84</v>
      </c>
      <c r="I18" s="34">
        <f t="shared" si="2"/>
        <v>100.58246543337181</v>
      </c>
      <c r="J18" s="25"/>
      <c r="K18" s="35">
        <f t="shared" si="0"/>
        <v>67.54439036052139</v>
      </c>
      <c r="L18" s="35">
        <f t="shared" si="3"/>
        <v>134.6976362761968</v>
      </c>
    </row>
    <row r="19" spans="1:12" ht="21" customHeight="1">
      <c r="A19" s="4" t="s">
        <v>8</v>
      </c>
      <c r="B19" s="46"/>
      <c r="C19" s="32">
        <f>C18-C20-C21-C22</f>
        <v>5909.1216</v>
      </c>
      <c r="D19" s="32">
        <f>D18-D20-D21-D22</f>
        <v>5936.9548</v>
      </c>
      <c r="E19" s="12">
        <f t="shared" si="1"/>
        <v>11846.076400000002</v>
      </c>
      <c r="F19" s="12"/>
      <c r="G19" s="51">
        <v>8804.01</v>
      </c>
      <c r="H19" s="12">
        <v>58738.52</v>
      </c>
      <c r="I19" s="30">
        <f t="shared" si="2"/>
        <v>100.4710209382051</v>
      </c>
      <c r="J19" s="25"/>
      <c r="K19" s="25">
        <f t="shared" si="0"/>
        <v>67.43466670301375</v>
      </c>
      <c r="L19" s="25">
        <f t="shared" si="3"/>
        <v>134.55319110269073</v>
      </c>
    </row>
    <row r="20" spans="1:12" ht="21" customHeight="1">
      <c r="A20" s="4" t="s">
        <v>9</v>
      </c>
      <c r="B20" s="46"/>
      <c r="C20" s="32">
        <v>555.814</v>
      </c>
      <c r="D20" s="32">
        <v>561.785</v>
      </c>
      <c r="E20" s="12">
        <f t="shared" si="1"/>
        <v>1117.599</v>
      </c>
      <c r="F20" s="12"/>
      <c r="G20" s="51">
        <v>821.9</v>
      </c>
      <c r="H20" s="12">
        <v>5325.92</v>
      </c>
      <c r="I20" s="30">
        <f t="shared" si="2"/>
        <v>101.07428024483009</v>
      </c>
      <c r="J20" s="25"/>
      <c r="K20" s="25">
        <f t="shared" si="0"/>
        <v>68.35198929310134</v>
      </c>
      <c r="L20" s="25">
        <f t="shared" si="3"/>
        <v>135.97749117897553</v>
      </c>
    </row>
    <row r="21" spans="1:12" ht="22.5" customHeight="1">
      <c r="A21" s="10" t="s">
        <v>12</v>
      </c>
      <c r="B21" s="46"/>
      <c r="C21" s="32">
        <v>3.2004</v>
      </c>
      <c r="D21" s="32">
        <v>3.245</v>
      </c>
      <c r="E21" s="12">
        <f t="shared" si="1"/>
        <v>6.4454</v>
      </c>
      <c r="F21" s="12"/>
      <c r="G21" s="51">
        <v>4.83</v>
      </c>
      <c r="H21" s="12">
        <v>32.87</v>
      </c>
      <c r="I21" s="30">
        <f t="shared" si="2"/>
        <v>101.39357580302462</v>
      </c>
      <c r="J21" s="25"/>
      <c r="K21" s="25">
        <f t="shared" si="0"/>
        <v>67.18426501035198</v>
      </c>
      <c r="L21" s="25">
        <f t="shared" si="3"/>
        <v>133.44513457556937</v>
      </c>
    </row>
    <row r="22" spans="1:12" ht="21.75" customHeight="1">
      <c r="A22" s="8" t="s">
        <v>10</v>
      </c>
      <c r="B22" s="47"/>
      <c r="C22" s="39">
        <v>778.955</v>
      </c>
      <c r="D22" s="39">
        <v>787.318</v>
      </c>
      <c r="E22" s="39">
        <f>E18-E19-E20-E21</f>
        <v>1566.272999999998</v>
      </c>
      <c r="F22" s="39">
        <f>F18-F19-F20-F21</f>
        <v>0</v>
      </c>
      <c r="G22" s="39">
        <f>G18-G19-G20-G21</f>
        <v>1161.1300000000006</v>
      </c>
      <c r="H22" s="20">
        <v>7608.53</v>
      </c>
      <c r="I22" s="37">
        <f t="shared" si="2"/>
        <v>101.073617859825</v>
      </c>
      <c r="J22" s="37"/>
      <c r="K22" s="37">
        <f t="shared" si="0"/>
        <v>67.80618879884247</v>
      </c>
      <c r="L22" s="37">
        <f t="shared" si="3"/>
        <v>134.89213094141027</v>
      </c>
    </row>
    <row r="23" spans="3:9" ht="16.5">
      <c r="C23" s="1"/>
      <c r="D23" s="1"/>
      <c r="E23" s="1"/>
      <c r="F23" s="1"/>
      <c r="G23" s="11"/>
      <c r="H23" s="1"/>
      <c r="I23" s="16"/>
    </row>
    <row r="24" spans="3:9" ht="16.5">
      <c r="C24" s="11"/>
      <c r="D24" s="11"/>
      <c r="E24" s="11"/>
      <c r="F24" s="41"/>
      <c r="G24" s="52"/>
      <c r="H24" s="1"/>
      <c r="I24" s="15"/>
    </row>
    <row r="25" spans="3:9" ht="16.5">
      <c r="C25" s="11"/>
      <c r="D25" s="11"/>
      <c r="E25" s="11"/>
      <c r="F25" s="41"/>
      <c r="G25" s="52"/>
      <c r="H25" s="42"/>
      <c r="I25" s="1"/>
    </row>
    <row r="26" spans="3:9" ht="16.5">
      <c r="C26" s="1"/>
      <c r="D26" s="1"/>
      <c r="E26" s="40"/>
      <c r="F26" s="40"/>
      <c r="G26" s="52"/>
      <c r="H26" s="42"/>
      <c r="I26" s="1"/>
    </row>
    <row r="27" spans="6:8" ht="16.5">
      <c r="F27" s="41"/>
      <c r="G27" s="52"/>
      <c r="H27" s="43"/>
    </row>
    <row r="28" spans="6:8" ht="16.5">
      <c r="F28" s="41"/>
      <c r="G28" s="52"/>
      <c r="H28" s="43"/>
    </row>
    <row r="29" spans="6:7" ht="16.5">
      <c r="F29" s="41"/>
      <c r="G29" s="53"/>
    </row>
    <row r="30" ht="16.5">
      <c r="G30" s="52"/>
    </row>
    <row r="31" ht="16.5">
      <c r="G31" s="52"/>
    </row>
    <row r="32" ht="16.5">
      <c r="G32" s="52"/>
    </row>
    <row r="33" ht="16.5">
      <c r="G33" s="52"/>
    </row>
  </sheetData>
  <mergeCells count="17">
    <mergeCell ref="A3:L3"/>
    <mergeCell ref="I6:L6"/>
    <mergeCell ref="A6:A8"/>
    <mergeCell ref="I5:L5"/>
    <mergeCell ref="C7:C8"/>
    <mergeCell ref="E7:E8"/>
    <mergeCell ref="I7:I8"/>
    <mergeCell ref="J7:J8"/>
    <mergeCell ref="H6:H8"/>
    <mergeCell ref="A4:L4"/>
    <mergeCell ref="K7:K8"/>
    <mergeCell ref="L7:L8"/>
    <mergeCell ref="B6:B8"/>
    <mergeCell ref="G6:G8"/>
    <mergeCell ref="F7:F8"/>
    <mergeCell ref="C6:F6"/>
    <mergeCell ref="D7:D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85" zoomScaleNormal="85"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G10" sqref="G10"/>
    </sheetView>
  </sheetViews>
  <sheetFormatPr defaultColWidth="8.72265625" defaultRowHeight="16.5"/>
  <cols>
    <col min="1" max="1" width="29.99609375" style="0" customWidth="1"/>
    <col min="2" max="2" width="9.90625" style="0" customWidth="1"/>
    <col min="3" max="3" width="9.18359375" style="0" hidden="1" customWidth="1"/>
    <col min="4" max="4" width="11.0859375" style="0" customWidth="1"/>
    <col min="5" max="5" width="11.453125" style="0" customWidth="1"/>
    <col min="6" max="6" width="12.54296875" style="0" customWidth="1"/>
    <col min="7" max="7" width="11.36328125" style="0" customWidth="1"/>
    <col min="8" max="8" width="10.6328125" style="0" customWidth="1"/>
    <col min="9" max="9" width="10.453125" style="0" customWidth="1"/>
    <col min="10" max="10" width="0.09765625" style="0" hidden="1" customWidth="1"/>
    <col min="11" max="11" width="9.6328125" style="0" customWidth="1"/>
    <col min="12" max="12" width="11.18359375" style="0" customWidth="1"/>
  </cols>
  <sheetData>
    <row r="1" ht="16.5">
      <c r="A1" s="5" t="s">
        <v>11</v>
      </c>
    </row>
    <row r="2" ht="16.5">
      <c r="A2" s="5" t="s">
        <v>14</v>
      </c>
    </row>
    <row r="3" spans="1:11" ht="21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9.5" customHeight="1">
      <c r="A4" s="117" t="s">
        <v>31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8:11" ht="19.5" customHeight="1">
      <c r="H5" s="114" t="s">
        <v>13</v>
      </c>
      <c r="I5" s="114"/>
      <c r="J5" s="114"/>
      <c r="K5" s="114"/>
    </row>
    <row r="6" spans="1:11" ht="37.5" customHeight="1">
      <c r="A6" s="111"/>
      <c r="B6" s="99" t="s">
        <v>19</v>
      </c>
      <c r="C6" s="104" t="s">
        <v>18</v>
      </c>
      <c r="D6" s="105"/>
      <c r="E6" s="105"/>
      <c r="F6" s="105"/>
      <c r="G6" s="99" t="s">
        <v>36</v>
      </c>
      <c r="H6" s="108" t="s">
        <v>0</v>
      </c>
      <c r="I6" s="109"/>
      <c r="J6" s="109"/>
      <c r="K6" s="110"/>
    </row>
    <row r="7" spans="1:11" ht="16.5" customHeight="1">
      <c r="A7" s="112"/>
      <c r="B7" s="100"/>
      <c r="C7" s="102" t="s">
        <v>28</v>
      </c>
      <c r="D7" s="102" t="s">
        <v>30</v>
      </c>
      <c r="E7" s="99" t="s">
        <v>29</v>
      </c>
      <c r="F7" s="99" t="s">
        <v>35</v>
      </c>
      <c r="G7" s="102"/>
      <c r="H7" s="97" t="s">
        <v>32</v>
      </c>
      <c r="I7" s="115" t="s">
        <v>33</v>
      </c>
      <c r="J7" s="97" t="s">
        <v>17</v>
      </c>
      <c r="K7" s="97" t="s">
        <v>34</v>
      </c>
    </row>
    <row r="8" spans="1:12" ht="99" customHeight="1">
      <c r="A8" s="113"/>
      <c r="B8" s="101"/>
      <c r="C8" s="101"/>
      <c r="D8" s="101"/>
      <c r="E8" s="103"/>
      <c r="F8" s="103"/>
      <c r="G8" s="103"/>
      <c r="H8" s="98"/>
      <c r="I8" s="116"/>
      <c r="J8" s="98"/>
      <c r="K8" s="98"/>
      <c r="L8" t="s">
        <v>37</v>
      </c>
    </row>
    <row r="9" spans="1:13" ht="22.5" customHeight="1">
      <c r="A9" s="60" t="s">
        <v>1</v>
      </c>
      <c r="B9" s="61"/>
      <c r="C9" s="62">
        <v>15030.67</v>
      </c>
      <c r="D9" s="62">
        <f>SUM(D11:D13)</f>
        <v>14655.669999999998</v>
      </c>
      <c r="E9" s="62">
        <f>SUM(E11:E13)</f>
        <v>14809.970000000001</v>
      </c>
      <c r="F9" s="62">
        <f>SUM(F11:F13)</f>
        <v>44496.30999999999</v>
      </c>
      <c r="G9" s="62">
        <v>38670.82</v>
      </c>
      <c r="H9" s="24">
        <f>E9/D9*100</f>
        <v>101.05283484139586</v>
      </c>
      <c r="I9" s="24"/>
      <c r="J9" s="24">
        <f>E9/G9*100</f>
        <v>38.29753286845224</v>
      </c>
      <c r="K9" s="24">
        <f>F9/G9*100</f>
        <v>115.06430429972778</v>
      </c>
      <c r="L9" s="59">
        <v>37285.863000000005</v>
      </c>
      <c r="M9" s="58">
        <f aca="true" t="shared" si="0" ref="M9:M22">F9/L9*100</f>
        <v>119.33828647066579</v>
      </c>
    </row>
    <row r="10" spans="1:13" ht="22.5" customHeight="1">
      <c r="A10" s="9" t="s">
        <v>2</v>
      </c>
      <c r="B10" s="26"/>
      <c r="C10" s="27"/>
      <c r="D10" s="27"/>
      <c r="E10" s="28"/>
      <c r="F10" s="12"/>
      <c r="G10" s="48"/>
      <c r="H10" s="30"/>
      <c r="I10" s="30"/>
      <c r="J10" s="30"/>
      <c r="K10" s="30"/>
      <c r="L10" s="11"/>
      <c r="M10" s="58" t="e">
        <f t="shared" si="0"/>
        <v>#DIV/0!</v>
      </c>
    </row>
    <row r="11" spans="1:13" ht="22.5" customHeight="1">
      <c r="A11" s="4" t="s">
        <v>3</v>
      </c>
      <c r="B11" s="31"/>
      <c r="C11" s="32">
        <v>1237.2958344431856</v>
      </c>
      <c r="D11" s="32">
        <v>1208.14</v>
      </c>
      <c r="E11" s="32">
        <v>1223.94</v>
      </c>
      <c r="F11" s="12">
        <f>E11+D11+C11</f>
        <v>3669.3758344431853</v>
      </c>
      <c r="G11" s="32">
        <v>3277.536</v>
      </c>
      <c r="H11" s="30">
        <f aca="true" t="shared" si="1" ref="H11:H22">E11/D11*100</f>
        <v>101.30779545416921</v>
      </c>
      <c r="I11" s="30"/>
      <c r="J11" s="30">
        <f aca="true" t="shared" si="2" ref="J11:J22">E11/G11*100</f>
        <v>37.34329691573182</v>
      </c>
      <c r="K11" s="30">
        <f aca="true" t="shared" si="3" ref="K11:K22">F11/G11*100</f>
        <v>111.95531748371903</v>
      </c>
      <c r="L11" s="11">
        <v>2629.502</v>
      </c>
      <c r="M11" s="58">
        <f t="shared" si="0"/>
        <v>139.54641732324924</v>
      </c>
    </row>
    <row r="12" spans="1:13" s="13" customFormat="1" ht="22.5" customHeight="1">
      <c r="A12" s="18" t="s">
        <v>4</v>
      </c>
      <c r="B12" s="45"/>
      <c r="C12" s="32">
        <f>C9-C11-C13</f>
        <v>12765.967472756813</v>
      </c>
      <c r="D12" s="32">
        <v>12580.56</v>
      </c>
      <c r="E12" s="32">
        <v>12716.6</v>
      </c>
      <c r="F12" s="12">
        <f>E12+D12+C12</f>
        <v>38063.12747275681</v>
      </c>
      <c r="G12" s="32">
        <f>G9-G11-G13</f>
        <v>32899.526</v>
      </c>
      <c r="H12" s="30">
        <f t="shared" si="1"/>
        <v>101.08135090965744</v>
      </c>
      <c r="I12" s="30"/>
      <c r="J12" s="30">
        <f t="shared" si="2"/>
        <v>38.6528365180702</v>
      </c>
      <c r="K12" s="30">
        <f t="shared" si="3"/>
        <v>115.69506342661839</v>
      </c>
      <c r="L12" s="55">
        <v>31892.885000000002</v>
      </c>
      <c r="M12" s="58">
        <f t="shared" si="0"/>
        <v>119.34676801034716</v>
      </c>
    </row>
    <row r="13" spans="1:13" ht="22.5" customHeight="1">
      <c r="A13" s="4" t="s">
        <v>5</v>
      </c>
      <c r="B13" s="31"/>
      <c r="C13" s="32">
        <v>1027.4066928000002</v>
      </c>
      <c r="D13" s="32">
        <v>866.97</v>
      </c>
      <c r="E13" s="32">
        <v>869.43</v>
      </c>
      <c r="F13" s="12">
        <f>E13+D13+C13</f>
        <v>2763.8066928000003</v>
      </c>
      <c r="G13" s="32">
        <v>2493.758</v>
      </c>
      <c r="H13" s="30">
        <f t="shared" si="1"/>
        <v>100.2837468424513</v>
      </c>
      <c r="I13" s="30"/>
      <c r="J13" s="30">
        <f t="shared" si="2"/>
        <v>34.86424905704563</v>
      </c>
      <c r="K13" s="30">
        <f t="shared" si="3"/>
        <v>110.82898552305397</v>
      </c>
      <c r="L13" s="11">
        <v>2763.476</v>
      </c>
      <c r="M13" s="58">
        <f t="shared" si="0"/>
        <v>100.0119665522697</v>
      </c>
    </row>
    <row r="14" spans="1:13" s="13" customFormat="1" ht="22.5" customHeight="1">
      <c r="A14" s="19" t="s">
        <v>6</v>
      </c>
      <c r="B14" s="54">
        <v>105740</v>
      </c>
      <c r="C14" s="29">
        <v>8530.44</v>
      </c>
      <c r="D14" s="29">
        <v>8323.62</v>
      </c>
      <c r="E14" s="29">
        <v>8420.65</v>
      </c>
      <c r="F14" s="29">
        <f>SUM(F15:F17)</f>
        <v>25274.7</v>
      </c>
      <c r="G14" s="29">
        <v>21963.33</v>
      </c>
      <c r="H14" s="34">
        <f t="shared" si="1"/>
        <v>101.16571876178872</v>
      </c>
      <c r="I14" s="34">
        <f>F14/B14*100</f>
        <v>23.902685833175717</v>
      </c>
      <c r="J14" s="34">
        <f t="shared" si="2"/>
        <v>38.33958693877476</v>
      </c>
      <c r="K14" s="34">
        <f t="shared" si="3"/>
        <v>115.07681212275187</v>
      </c>
      <c r="L14" s="57">
        <v>20086.121</v>
      </c>
      <c r="M14" s="58">
        <f t="shared" si="0"/>
        <v>125.83166256939306</v>
      </c>
    </row>
    <row r="15" spans="1:13" s="17" customFormat="1" ht="22.5" customHeight="1">
      <c r="A15" s="18" t="s">
        <v>3</v>
      </c>
      <c r="B15" s="36"/>
      <c r="C15" s="32">
        <v>775.09</v>
      </c>
      <c r="D15" s="32">
        <v>757.73</v>
      </c>
      <c r="E15" s="32">
        <v>765.92</v>
      </c>
      <c r="F15" s="12">
        <f>C15+D15+E15</f>
        <v>2298.7400000000002</v>
      </c>
      <c r="G15" s="63">
        <v>2055.813</v>
      </c>
      <c r="H15" s="30">
        <f t="shared" si="1"/>
        <v>101.08085993691685</v>
      </c>
      <c r="I15" s="30"/>
      <c r="J15" s="30">
        <f t="shared" si="2"/>
        <v>37.25630687226902</v>
      </c>
      <c r="K15" s="30">
        <f t="shared" si="3"/>
        <v>111.81659032217426</v>
      </c>
      <c r="L15" s="56">
        <v>1234.413</v>
      </c>
      <c r="M15" s="58">
        <f t="shared" si="0"/>
        <v>186.22130518716185</v>
      </c>
    </row>
    <row r="16" spans="1:13" s="17" customFormat="1" ht="22.5" customHeight="1">
      <c r="A16" s="18" t="s">
        <v>4</v>
      </c>
      <c r="B16" s="36"/>
      <c r="C16" s="32">
        <f>C14-C15-C17</f>
        <v>7491.5</v>
      </c>
      <c r="D16" s="32">
        <v>7328.48</v>
      </c>
      <c r="E16" s="32">
        <v>7416.46</v>
      </c>
      <c r="F16" s="12">
        <f>C16+D16+E16</f>
        <v>22236.44</v>
      </c>
      <c r="G16" s="50">
        <f>G14-G15-G17</f>
        <v>19238.467</v>
      </c>
      <c r="H16" s="30">
        <f t="shared" si="1"/>
        <v>101.2005217998821</v>
      </c>
      <c r="I16" s="30"/>
      <c r="J16" s="30">
        <f t="shared" si="2"/>
        <v>38.550160987359334</v>
      </c>
      <c r="K16" s="30">
        <f t="shared" si="3"/>
        <v>115.58322188561073</v>
      </c>
      <c r="L16" s="56">
        <v>17940.468</v>
      </c>
      <c r="M16" s="58">
        <f t="shared" si="0"/>
        <v>123.94570754787443</v>
      </c>
    </row>
    <row r="17" spans="1:13" s="17" customFormat="1" ht="22.5" customHeight="1">
      <c r="A17" s="18" t="s">
        <v>5</v>
      </c>
      <c r="B17" s="36"/>
      <c r="C17" s="32">
        <v>263.85</v>
      </c>
      <c r="D17" s="32">
        <v>237.41</v>
      </c>
      <c r="E17" s="32">
        <v>238.26</v>
      </c>
      <c r="F17" s="12">
        <f>C17+D17+E17</f>
        <v>739.52</v>
      </c>
      <c r="G17" s="63">
        <v>669.05</v>
      </c>
      <c r="H17" s="30">
        <f t="shared" si="1"/>
        <v>100.35803041152435</v>
      </c>
      <c r="I17" s="30"/>
      <c r="J17" s="30">
        <f t="shared" si="2"/>
        <v>35.61168821463269</v>
      </c>
      <c r="K17" s="30">
        <f t="shared" si="3"/>
        <v>110.53284507884314</v>
      </c>
      <c r="L17" s="56">
        <v>911.24</v>
      </c>
      <c r="M17" s="58">
        <f t="shared" si="0"/>
        <v>81.1553487555419</v>
      </c>
    </row>
    <row r="18" spans="1:14" ht="22.5" customHeight="1">
      <c r="A18" s="7" t="s">
        <v>7</v>
      </c>
      <c r="B18" s="38"/>
      <c r="C18" s="29">
        <f>C14</f>
        <v>8530.44</v>
      </c>
      <c r="D18" s="29">
        <v>8323.62</v>
      </c>
      <c r="E18" s="29">
        <v>8420.65</v>
      </c>
      <c r="F18" s="29">
        <f>SUM(F19:F22)</f>
        <v>25274.71</v>
      </c>
      <c r="G18" s="29">
        <f>G14</f>
        <v>21963.33</v>
      </c>
      <c r="H18" s="34">
        <f t="shared" si="1"/>
        <v>101.16571876178872</v>
      </c>
      <c r="I18" s="30"/>
      <c r="J18" s="34">
        <f t="shared" si="2"/>
        <v>38.33958693877476</v>
      </c>
      <c r="K18" s="34">
        <f t="shared" si="3"/>
        <v>115.07685765318827</v>
      </c>
      <c r="L18" s="59">
        <v>20086.121</v>
      </c>
      <c r="M18" s="58">
        <f t="shared" si="0"/>
        <v>125.83171235501369</v>
      </c>
      <c r="N18">
        <f>L18*115%</f>
        <v>23099.039149999997</v>
      </c>
    </row>
    <row r="19" spans="1:13" ht="21" customHeight="1">
      <c r="A19" s="4" t="s">
        <v>8</v>
      </c>
      <c r="B19" s="46"/>
      <c r="C19" s="32">
        <f>C18-C20-C21-C22</f>
        <v>6754.661000000001</v>
      </c>
      <c r="D19" s="32">
        <f>D18-D20-D21-D22</f>
        <v>6545.75</v>
      </c>
      <c r="E19" s="32">
        <f>E18-E20-E21-E22</f>
        <v>6616.969415</v>
      </c>
      <c r="F19" s="12">
        <f>E19+D19+C19</f>
        <v>19917.380415</v>
      </c>
      <c r="G19" s="32">
        <f>G18-G20-G21-G22</f>
        <v>17526.680000000004</v>
      </c>
      <c r="H19" s="30">
        <f t="shared" si="1"/>
        <v>101.08802528358095</v>
      </c>
      <c r="I19" s="30"/>
      <c r="J19" s="30">
        <f t="shared" si="2"/>
        <v>37.75369559437382</v>
      </c>
      <c r="K19" s="30">
        <f t="shared" si="3"/>
        <v>113.6403495413849</v>
      </c>
      <c r="L19" s="11">
        <v>16406.5156</v>
      </c>
      <c r="M19" s="58">
        <f t="shared" si="0"/>
        <v>121.39921053681869</v>
      </c>
    </row>
    <row r="20" spans="1:13" ht="21" customHeight="1">
      <c r="A20" s="4" t="s">
        <v>9</v>
      </c>
      <c r="B20" s="46"/>
      <c r="C20" s="32">
        <v>669.23</v>
      </c>
      <c r="D20" s="32">
        <v>684.89</v>
      </c>
      <c r="E20" s="32">
        <v>691.79</v>
      </c>
      <c r="F20" s="12">
        <f>E20+D20+C20</f>
        <v>2045.9099999999999</v>
      </c>
      <c r="G20" s="51">
        <v>1700.6</v>
      </c>
      <c r="H20" s="30">
        <f t="shared" si="1"/>
        <v>101.00746105213976</v>
      </c>
      <c r="I20" s="30"/>
      <c r="J20" s="30">
        <f t="shared" si="2"/>
        <v>40.67917205692109</v>
      </c>
      <c r="K20" s="30">
        <f t="shared" si="3"/>
        <v>120.3051864047983</v>
      </c>
      <c r="L20" s="11">
        <v>1572.0159999999998</v>
      </c>
      <c r="M20" s="58">
        <f t="shared" si="0"/>
        <v>130.1456219275122</v>
      </c>
    </row>
    <row r="21" spans="1:13" ht="22.5" customHeight="1">
      <c r="A21" s="10" t="s">
        <v>12</v>
      </c>
      <c r="B21" s="46"/>
      <c r="C21" s="32">
        <v>6.589</v>
      </c>
      <c r="D21" s="32">
        <v>6.71</v>
      </c>
      <c r="E21" s="32">
        <v>6.800584999999999</v>
      </c>
      <c r="F21" s="12">
        <f>E21+D21+C21</f>
        <v>20.099584999999998</v>
      </c>
      <c r="G21" s="51">
        <v>16.85</v>
      </c>
      <c r="H21" s="30">
        <f t="shared" si="1"/>
        <v>101.34999999999998</v>
      </c>
      <c r="I21" s="30"/>
      <c r="J21" s="30">
        <f t="shared" si="2"/>
        <v>40.35955489614243</v>
      </c>
      <c r="K21" s="30">
        <f t="shared" si="3"/>
        <v>119.28537091988127</v>
      </c>
      <c r="L21" s="11">
        <v>9.0954</v>
      </c>
      <c r="M21" s="58">
        <f t="shared" si="0"/>
        <v>220.98626778371485</v>
      </c>
    </row>
    <row r="22" spans="1:13" ht="21.75" customHeight="1">
      <c r="A22" s="8" t="s">
        <v>10</v>
      </c>
      <c r="B22" s="64"/>
      <c r="C22" s="39">
        <v>1099.96</v>
      </c>
      <c r="D22" s="39">
        <v>1086.27</v>
      </c>
      <c r="E22" s="39">
        <v>1105.09</v>
      </c>
      <c r="F22" s="20">
        <f>E22+D22+C22</f>
        <v>3291.3199999999997</v>
      </c>
      <c r="G22" s="39">
        <v>2719.2</v>
      </c>
      <c r="H22" s="37">
        <f t="shared" si="1"/>
        <v>101.73253426864406</v>
      </c>
      <c r="I22" s="37"/>
      <c r="J22" s="37">
        <f t="shared" si="2"/>
        <v>40.64026184171815</v>
      </c>
      <c r="K22" s="37">
        <f t="shared" si="3"/>
        <v>121.0400117681671</v>
      </c>
      <c r="L22" s="11">
        <v>2098.494</v>
      </c>
      <c r="M22" s="58">
        <f t="shared" si="0"/>
        <v>156.8420019309085</v>
      </c>
    </row>
    <row r="23" spans="3:8" ht="16.5">
      <c r="C23" s="1"/>
      <c r="D23" s="1"/>
      <c r="E23" s="1"/>
      <c r="F23" s="1"/>
      <c r="G23" s="11"/>
      <c r="H23" s="16"/>
    </row>
    <row r="24" spans="3:8" ht="16.5">
      <c r="C24" s="11"/>
      <c r="D24" s="11"/>
      <c r="E24" s="11"/>
      <c r="F24" s="11"/>
      <c r="G24" s="52"/>
      <c r="H24" s="15"/>
    </row>
    <row r="25" spans="3:8" ht="16.5">
      <c r="C25" s="11"/>
      <c r="D25" s="11"/>
      <c r="E25" s="11"/>
      <c r="F25" s="11"/>
      <c r="G25" s="52"/>
      <c r="H25" s="1"/>
    </row>
    <row r="26" spans="3:8" ht="16.5">
      <c r="C26" s="1"/>
      <c r="D26" s="1"/>
      <c r="E26" s="1"/>
      <c r="F26" s="40"/>
      <c r="G26" s="52"/>
      <c r="H26" s="1"/>
    </row>
    <row r="27" ht="16.5">
      <c r="G27" s="52"/>
    </row>
    <row r="28" ht="16.5">
      <c r="G28" s="52"/>
    </row>
    <row r="29" ht="16.5">
      <c r="G29" s="53"/>
    </row>
    <row r="30" ht="16.5">
      <c r="G30" s="52"/>
    </row>
    <row r="31" ht="16.5">
      <c r="G31" s="52"/>
    </row>
    <row r="32" ht="16.5">
      <c r="G32" s="52"/>
    </row>
    <row r="33" ht="16.5">
      <c r="G33" s="52"/>
    </row>
  </sheetData>
  <mergeCells count="16">
    <mergeCell ref="A3:K3"/>
    <mergeCell ref="H6:K6"/>
    <mergeCell ref="A6:A8"/>
    <mergeCell ref="H5:K5"/>
    <mergeCell ref="C7:C8"/>
    <mergeCell ref="F7:F8"/>
    <mergeCell ref="H7:H8"/>
    <mergeCell ref="I7:I8"/>
    <mergeCell ref="A4:K4"/>
    <mergeCell ref="J7:J8"/>
    <mergeCell ref="K7:K8"/>
    <mergeCell ref="B6:B8"/>
    <mergeCell ref="G6:G8"/>
    <mergeCell ref="C6:F6"/>
    <mergeCell ref="E7:E8"/>
    <mergeCell ref="D7:D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="85" zoomScaleNormal="85" workbookViewId="0" topLeftCell="B7">
      <selection activeCell="H13" sqref="H13"/>
    </sheetView>
  </sheetViews>
  <sheetFormatPr defaultColWidth="8.72265625" defaultRowHeight="16.5"/>
  <cols>
    <col min="1" max="1" width="29.99609375" style="0" customWidth="1"/>
    <col min="2" max="2" width="9.90625" style="0" customWidth="1"/>
    <col min="3" max="3" width="10.36328125" style="0" hidden="1" customWidth="1"/>
    <col min="4" max="4" width="12.54296875" style="0" hidden="1" customWidth="1"/>
    <col min="5" max="5" width="11.0859375" style="0" customWidth="1"/>
    <col min="6" max="6" width="11.453125" style="0" customWidth="1"/>
    <col min="7" max="7" width="12.54296875" style="0" customWidth="1"/>
    <col min="8" max="8" width="11.36328125" style="0" customWidth="1"/>
    <col min="9" max="9" width="10.6328125" style="0" customWidth="1"/>
    <col min="10" max="10" width="10.453125" style="0" customWidth="1"/>
    <col min="11" max="11" width="0.09765625" style="0" hidden="1" customWidth="1"/>
    <col min="12" max="12" width="9.6328125" style="0" customWidth="1"/>
  </cols>
  <sheetData>
    <row r="1" ht="16.5">
      <c r="A1" s="5" t="s">
        <v>11</v>
      </c>
    </row>
    <row r="2" ht="16.5">
      <c r="A2" s="5" t="s">
        <v>14</v>
      </c>
    </row>
    <row r="3" spans="1:12" ht="21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17" t="s">
        <v>45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9:12" ht="19.5" customHeight="1">
      <c r="I5" s="114" t="s">
        <v>13</v>
      </c>
      <c r="J5" s="114"/>
      <c r="K5" s="114"/>
      <c r="L5" s="114"/>
    </row>
    <row r="6" spans="1:12" ht="37.5" customHeight="1">
      <c r="A6" s="111"/>
      <c r="B6" s="99" t="s">
        <v>19</v>
      </c>
      <c r="C6" s="104" t="s">
        <v>18</v>
      </c>
      <c r="D6" s="105"/>
      <c r="E6" s="105"/>
      <c r="F6" s="105"/>
      <c r="G6" s="105"/>
      <c r="H6" s="99" t="s">
        <v>41</v>
      </c>
      <c r="I6" s="108" t="s">
        <v>0</v>
      </c>
      <c r="J6" s="109"/>
      <c r="K6" s="109"/>
      <c r="L6" s="110"/>
    </row>
    <row r="7" spans="1:12" ht="16.5" customHeight="1">
      <c r="A7" s="112"/>
      <c r="B7" s="100"/>
      <c r="C7" s="102" t="s">
        <v>28</v>
      </c>
      <c r="D7" s="102" t="s">
        <v>30</v>
      </c>
      <c r="E7" s="102" t="s">
        <v>39</v>
      </c>
      <c r="F7" s="99" t="s">
        <v>38</v>
      </c>
      <c r="G7" s="99" t="s">
        <v>40</v>
      </c>
      <c r="H7" s="102"/>
      <c r="I7" s="97" t="s">
        <v>42</v>
      </c>
      <c r="J7" s="115" t="s">
        <v>43</v>
      </c>
      <c r="K7" s="97" t="s">
        <v>17</v>
      </c>
      <c r="L7" s="97" t="s">
        <v>44</v>
      </c>
    </row>
    <row r="8" spans="1:12" ht="99" customHeight="1">
      <c r="A8" s="113"/>
      <c r="B8" s="101"/>
      <c r="C8" s="101"/>
      <c r="D8" s="101"/>
      <c r="E8" s="101"/>
      <c r="F8" s="103"/>
      <c r="G8" s="103"/>
      <c r="H8" s="103"/>
      <c r="I8" s="98"/>
      <c r="J8" s="116"/>
      <c r="K8" s="98"/>
      <c r="L8" s="98"/>
    </row>
    <row r="9" spans="1:12" ht="22.5" customHeight="1">
      <c r="A9" s="60" t="s">
        <v>1</v>
      </c>
      <c r="B9" s="61"/>
      <c r="C9" s="62">
        <v>15030.67</v>
      </c>
      <c r="D9" s="62">
        <v>14655.67</v>
      </c>
      <c r="E9" s="62">
        <v>14307.97</v>
      </c>
      <c r="F9" s="62">
        <v>14455.57</v>
      </c>
      <c r="G9" s="62">
        <f>SUM(G11:G13)</f>
        <v>58449.87999999999</v>
      </c>
      <c r="H9" s="21">
        <v>50989.427</v>
      </c>
      <c r="I9" s="24">
        <f>F9/E9*100</f>
        <v>101.03159288144998</v>
      </c>
      <c r="J9" s="24"/>
      <c r="K9" s="24">
        <f>F9/H9*100</f>
        <v>28.350132273500538</v>
      </c>
      <c r="L9" s="24">
        <f>G9/H9*100</f>
        <v>114.63137250002826</v>
      </c>
    </row>
    <row r="10" spans="1:12" ht="22.5" customHeight="1">
      <c r="A10" s="9" t="s">
        <v>2</v>
      </c>
      <c r="B10" s="26"/>
      <c r="C10" s="27"/>
      <c r="D10" s="27"/>
      <c r="E10" s="27"/>
      <c r="F10" s="28"/>
      <c r="G10" s="12"/>
      <c r="H10" s="12"/>
      <c r="I10" s="30"/>
      <c r="J10" s="30"/>
      <c r="K10" s="30"/>
      <c r="L10" s="30"/>
    </row>
    <row r="11" spans="1:12" ht="22.5" customHeight="1">
      <c r="A11" s="4" t="s">
        <v>3</v>
      </c>
      <c r="B11" s="31"/>
      <c r="C11" s="32">
        <v>1237.2958344431856</v>
      </c>
      <c r="D11" s="32">
        <v>1208.14</v>
      </c>
      <c r="E11" s="32">
        <v>1097.65</v>
      </c>
      <c r="F11" s="32">
        <v>1110.1</v>
      </c>
      <c r="G11" s="12">
        <f>F11+D11+C11+E11</f>
        <v>4653.185834443186</v>
      </c>
      <c r="H11" s="12">
        <v>4183.702</v>
      </c>
      <c r="I11" s="30">
        <f>F11/E11*100</f>
        <v>101.13424133375845</v>
      </c>
      <c r="J11" s="30"/>
      <c r="K11" s="30">
        <f aca="true" t="shared" si="0" ref="K11:K22">F11/H11*100</f>
        <v>26.533916612607683</v>
      </c>
      <c r="L11" s="30">
        <f>G11/H11*100</f>
        <v>111.22173219897557</v>
      </c>
    </row>
    <row r="12" spans="1:12" s="13" customFormat="1" ht="22.5" customHeight="1">
      <c r="A12" s="18" t="s">
        <v>4</v>
      </c>
      <c r="B12" s="45"/>
      <c r="C12" s="32">
        <f>C9-C11-C13</f>
        <v>12765.967472756813</v>
      </c>
      <c r="D12" s="32">
        <f>D9-D11-D13</f>
        <v>12580.560000000001</v>
      </c>
      <c r="E12" s="32">
        <f>E9-E11-E13</f>
        <v>12350.34</v>
      </c>
      <c r="F12" s="32">
        <f>F9-F11-F13</f>
        <v>12481.869999999999</v>
      </c>
      <c r="G12" s="12">
        <f>F12+D12+C12+E12</f>
        <v>50178.73747275681</v>
      </c>
      <c r="H12" s="12">
        <f>H9-H11-H13</f>
        <v>43529.725000000006</v>
      </c>
      <c r="I12" s="30">
        <f aca="true" t="shared" si="1" ref="I12:I22">F12/E12*100</f>
        <v>101.06499092332679</v>
      </c>
      <c r="J12" s="30"/>
      <c r="K12" s="30">
        <f t="shared" si="0"/>
        <v>28.674359877072504</v>
      </c>
      <c r="L12" s="30">
        <f aca="true" t="shared" si="2" ref="L12:L22">G12/H12*100</f>
        <v>115.2746484678155</v>
      </c>
    </row>
    <row r="13" spans="1:12" ht="22.5" customHeight="1">
      <c r="A13" s="4" t="s">
        <v>5</v>
      </c>
      <c r="B13" s="31"/>
      <c r="C13" s="32">
        <v>1027.4066928000002</v>
      </c>
      <c r="D13" s="32">
        <v>866.97</v>
      </c>
      <c r="E13" s="32">
        <v>859.98</v>
      </c>
      <c r="F13" s="32">
        <v>863.6</v>
      </c>
      <c r="G13" s="12">
        <f>F13+D13+C13+E13</f>
        <v>3617.9566928000004</v>
      </c>
      <c r="H13" s="12">
        <v>3276</v>
      </c>
      <c r="I13" s="30">
        <f t="shared" si="1"/>
        <v>100.42094002186097</v>
      </c>
      <c r="J13" s="30"/>
      <c r="K13" s="30">
        <f t="shared" si="0"/>
        <v>26.361416361416364</v>
      </c>
      <c r="L13" s="30">
        <f t="shared" si="2"/>
        <v>110.43823848595851</v>
      </c>
    </row>
    <row r="14" spans="1:12" s="13" customFormat="1" ht="22.5" customHeight="1">
      <c r="A14" s="19" t="s">
        <v>6</v>
      </c>
      <c r="B14" s="54">
        <v>105740</v>
      </c>
      <c r="C14" s="29">
        <v>8530.44</v>
      </c>
      <c r="D14" s="29">
        <v>8323.62</v>
      </c>
      <c r="E14" s="29">
        <v>7949.33</v>
      </c>
      <c r="F14" s="29">
        <v>8040.1</v>
      </c>
      <c r="G14" s="29">
        <f>SUM(G15:G17)</f>
        <v>32843.490000000005</v>
      </c>
      <c r="H14" s="68">
        <v>28645.71</v>
      </c>
      <c r="I14" s="34">
        <f t="shared" si="1"/>
        <v>101.14185723828297</v>
      </c>
      <c r="J14" s="34">
        <f>G14/B14*100</f>
        <v>31.06061093247589</v>
      </c>
      <c r="K14" s="34">
        <f t="shared" si="0"/>
        <v>28.067379024642786</v>
      </c>
      <c r="L14" s="34">
        <f t="shared" si="2"/>
        <v>114.65413145633327</v>
      </c>
    </row>
    <row r="15" spans="1:12" s="17" customFormat="1" ht="22.5" customHeight="1">
      <c r="A15" s="18" t="s">
        <v>3</v>
      </c>
      <c r="B15" s="36"/>
      <c r="C15" s="32">
        <v>775.09</v>
      </c>
      <c r="D15" s="32">
        <v>757.73</v>
      </c>
      <c r="E15" s="32">
        <v>743.74</v>
      </c>
      <c r="F15" s="32">
        <v>751.73</v>
      </c>
      <c r="G15" s="12">
        <f>C15+D15+F15+E15</f>
        <v>3028.29</v>
      </c>
      <c r="H15" s="65">
        <v>2721.8</v>
      </c>
      <c r="I15" s="30">
        <f t="shared" si="1"/>
        <v>101.07430015865759</v>
      </c>
      <c r="J15" s="30"/>
      <c r="K15" s="30">
        <f t="shared" si="0"/>
        <v>27.61885516937321</v>
      </c>
      <c r="L15" s="30">
        <f t="shared" si="2"/>
        <v>111.26056286281137</v>
      </c>
    </row>
    <row r="16" spans="1:12" s="17" customFormat="1" ht="22.5" customHeight="1">
      <c r="A16" s="18" t="s">
        <v>4</v>
      </c>
      <c r="B16" s="36"/>
      <c r="C16" s="32">
        <f>C14-C15-C17</f>
        <v>7491.5</v>
      </c>
      <c r="D16" s="32">
        <f>D14-D15-D17</f>
        <v>7328.480000000001</v>
      </c>
      <c r="E16" s="32">
        <f>E14-E15-E17</f>
        <v>6965.4400000000005</v>
      </c>
      <c r="F16" s="32">
        <f>F14-F15-F17</f>
        <v>7046.200000000001</v>
      </c>
      <c r="G16" s="12">
        <f>C16+D16+F16+E16</f>
        <v>28831.620000000003</v>
      </c>
      <c r="H16" s="69">
        <f>H14-H15-H17</f>
        <v>25031.04</v>
      </c>
      <c r="I16" s="30">
        <f t="shared" si="1"/>
        <v>101.15943859971517</v>
      </c>
      <c r="J16" s="30"/>
      <c r="K16" s="30">
        <f t="shared" si="0"/>
        <v>28.149849147298717</v>
      </c>
      <c r="L16" s="30">
        <f t="shared" si="2"/>
        <v>115.1834682058756</v>
      </c>
    </row>
    <row r="17" spans="1:12" s="17" customFormat="1" ht="22.5" customHeight="1">
      <c r="A17" s="18" t="s">
        <v>5</v>
      </c>
      <c r="B17" s="36"/>
      <c r="C17" s="32">
        <v>263.85</v>
      </c>
      <c r="D17" s="32">
        <v>237.41</v>
      </c>
      <c r="E17" s="32">
        <v>240.15</v>
      </c>
      <c r="F17" s="32">
        <v>242.17</v>
      </c>
      <c r="G17" s="12">
        <f>C17+D17+F17+E17</f>
        <v>983.5799999999999</v>
      </c>
      <c r="H17" s="65">
        <v>892.87</v>
      </c>
      <c r="I17" s="30">
        <f t="shared" si="1"/>
        <v>100.84114095357069</v>
      </c>
      <c r="J17" s="30"/>
      <c r="K17" s="30">
        <f t="shared" si="0"/>
        <v>27.12264943384815</v>
      </c>
      <c r="L17" s="30">
        <f t="shared" si="2"/>
        <v>110.15937370501865</v>
      </c>
    </row>
    <row r="18" spans="1:12" ht="22.5" customHeight="1">
      <c r="A18" s="7" t="s">
        <v>7</v>
      </c>
      <c r="B18" s="38"/>
      <c r="C18" s="29">
        <f>C14</f>
        <v>8530.44</v>
      </c>
      <c r="D18" s="29">
        <v>8323.62</v>
      </c>
      <c r="E18" s="29">
        <f>E14</f>
        <v>7949.33</v>
      </c>
      <c r="F18" s="29">
        <f>F14</f>
        <v>8040.1</v>
      </c>
      <c r="G18" s="29">
        <f>SUM(G19:G22)</f>
        <v>32843.490000000005</v>
      </c>
      <c r="H18" s="66">
        <f>H14</f>
        <v>28645.71</v>
      </c>
      <c r="I18" s="34">
        <f t="shared" si="1"/>
        <v>101.14185723828297</v>
      </c>
      <c r="J18" s="30"/>
      <c r="K18" s="34">
        <f t="shared" si="0"/>
        <v>28.067379024642786</v>
      </c>
      <c r="L18" s="34">
        <f t="shared" si="2"/>
        <v>114.65413145633327</v>
      </c>
    </row>
    <row r="19" spans="1:12" ht="21" customHeight="1">
      <c r="A19" s="4" t="s">
        <v>8</v>
      </c>
      <c r="B19" s="46"/>
      <c r="C19" s="32">
        <f>C18-C20-C21-C22</f>
        <v>6754.661000000001</v>
      </c>
      <c r="D19" s="32">
        <f>D18-D20-D21-D22</f>
        <v>6545.75</v>
      </c>
      <c r="E19" s="32">
        <f>E18-E20-E21-E22</f>
        <v>6203.295</v>
      </c>
      <c r="F19" s="32">
        <f>F18-F20-F21-F22</f>
        <v>6269.72</v>
      </c>
      <c r="G19" s="12">
        <f>F19+D19+C19+E19</f>
        <v>25773.426</v>
      </c>
      <c r="H19" s="65">
        <f>H18-H20-H21-H22</f>
        <v>22836.77</v>
      </c>
      <c r="I19" s="30">
        <f t="shared" si="1"/>
        <v>101.07080188835127</v>
      </c>
      <c r="J19" s="30"/>
      <c r="K19" s="30">
        <f t="shared" si="0"/>
        <v>27.45449553505159</v>
      </c>
      <c r="L19" s="30">
        <f t="shared" si="2"/>
        <v>112.85933168307076</v>
      </c>
    </row>
    <row r="20" spans="1:12" ht="21" customHeight="1">
      <c r="A20" s="4" t="s">
        <v>9</v>
      </c>
      <c r="B20" s="46"/>
      <c r="C20" s="32">
        <v>669.23</v>
      </c>
      <c r="D20" s="32">
        <v>684.89</v>
      </c>
      <c r="E20" s="32">
        <v>678.06</v>
      </c>
      <c r="F20" s="32">
        <v>684.84</v>
      </c>
      <c r="G20" s="12">
        <f>F20+D20+C20+E20</f>
        <v>2717.02</v>
      </c>
      <c r="H20" s="65">
        <v>2219.61</v>
      </c>
      <c r="I20" s="30">
        <f t="shared" si="1"/>
        <v>100.99991151225555</v>
      </c>
      <c r="J20" s="30"/>
      <c r="K20" s="30">
        <f t="shared" si="0"/>
        <v>30.8540689580602</v>
      </c>
      <c r="L20" s="30">
        <f t="shared" si="2"/>
        <v>122.40979271133216</v>
      </c>
    </row>
    <row r="21" spans="1:12" ht="22.5" customHeight="1">
      <c r="A21" s="10" t="s">
        <v>12</v>
      </c>
      <c r="B21" s="46"/>
      <c r="C21" s="32">
        <v>6.589</v>
      </c>
      <c r="D21" s="32">
        <v>6.71</v>
      </c>
      <c r="E21" s="32">
        <v>6.745</v>
      </c>
      <c r="F21" s="32">
        <v>7.07</v>
      </c>
      <c r="G21" s="12">
        <f>F21+D21+C21+E21</f>
        <v>27.114</v>
      </c>
      <c r="H21" s="65">
        <v>22.44</v>
      </c>
      <c r="I21" s="30">
        <f t="shared" si="1"/>
        <v>104.81838398813936</v>
      </c>
      <c r="J21" s="30"/>
      <c r="K21" s="30">
        <f t="shared" si="0"/>
        <v>31.506238859180037</v>
      </c>
      <c r="L21" s="30">
        <f t="shared" si="2"/>
        <v>120.8288770053476</v>
      </c>
    </row>
    <row r="22" spans="1:12" ht="21.75" customHeight="1">
      <c r="A22" s="8" t="s">
        <v>10</v>
      </c>
      <c r="B22" s="64"/>
      <c r="C22" s="39">
        <v>1099.96</v>
      </c>
      <c r="D22" s="39">
        <v>1086.27</v>
      </c>
      <c r="E22" s="39">
        <v>1061.23</v>
      </c>
      <c r="F22" s="39">
        <v>1078.47</v>
      </c>
      <c r="G22" s="20">
        <f>F22+D22+C22+E22</f>
        <v>4325.93</v>
      </c>
      <c r="H22" s="67">
        <v>3566.89</v>
      </c>
      <c r="I22" s="37">
        <f t="shared" si="1"/>
        <v>101.62453002647871</v>
      </c>
      <c r="J22" s="37"/>
      <c r="K22" s="37">
        <f t="shared" si="0"/>
        <v>30.235583379358488</v>
      </c>
      <c r="L22" s="37">
        <f t="shared" si="2"/>
        <v>121.28016283092555</v>
      </c>
    </row>
    <row r="23" spans="3:9" ht="16.5">
      <c r="C23" s="1"/>
      <c r="D23" s="1"/>
      <c r="E23" s="1"/>
      <c r="F23" s="1"/>
      <c r="G23" s="1"/>
      <c r="H23" s="11"/>
      <c r="I23" s="16"/>
    </row>
    <row r="24" spans="3:9" ht="16.5">
      <c r="C24" s="11"/>
      <c r="D24" s="11"/>
      <c r="E24" s="11"/>
      <c r="F24" s="11"/>
      <c r="G24" s="11"/>
      <c r="H24" s="11"/>
      <c r="I24" s="15"/>
    </row>
    <row r="25" spans="3:9" ht="16.5">
      <c r="C25" s="11"/>
      <c r="D25" s="11"/>
      <c r="E25" s="11"/>
      <c r="F25" s="11"/>
      <c r="G25" s="11"/>
      <c r="H25" s="52"/>
      <c r="I25" s="1"/>
    </row>
    <row r="26" spans="3:9" ht="16.5">
      <c r="C26" s="1"/>
      <c r="D26" s="1"/>
      <c r="E26" s="1"/>
      <c r="F26" s="1"/>
      <c r="G26" s="40"/>
      <c r="H26" s="52"/>
      <c r="I26" s="1"/>
    </row>
    <row r="27" ht="16.5">
      <c r="H27" s="52"/>
    </row>
    <row r="28" ht="16.5">
      <c r="H28" s="52"/>
    </row>
    <row r="29" ht="16.5">
      <c r="H29" s="53"/>
    </row>
    <row r="30" ht="16.5">
      <c r="H30" s="52"/>
    </row>
    <row r="31" ht="16.5">
      <c r="H31" s="52"/>
    </row>
    <row r="32" ht="16.5">
      <c r="H32" s="52"/>
    </row>
    <row r="33" ht="16.5">
      <c r="H33" s="52"/>
    </row>
  </sheetData>
  <mergeCells count="17">
    <mergeCell ref="L7:L8"/>
    <mergeCell ref="B6:B8"/>
    <mergeCell ref="H6:H8"/>
    <mergeCell ref="C6:G6"/>
    <mergeCell ref="F7:F8"/>
    <mergeCell ref="D7:D8"/>
    <mergeCell ref="E7:E8"/>
    <mergeCell ref="A3:L3"/>
    <mergeCell ref="I6:L6"/>
    <mergeCell ref="A6:A8"/>
    <mergeCell ref="I5:L5"/>
    <mergeCell ref="C7:C8"/>
    <mergeCell ref="G7:G8"/>
    <mergeCell ref="I7:I8"/>
    <mergeCell ref="J7:J8"/>
    <mergeCell ref="A4:L4"/>
    <mergeCell ref="K7:K8"/>
  </mergeCells>
  <printOptions/>
  <pageMargins left="0.71" right="0.17" top="0.38" bottom="0.35" header="0.25" footer="0.28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5" zoomScaleNormal="85" workbookViewId="0" topLeftCell="A6">
      <pane xSplit="1" ySplit="3" topLeftCell="B9" activePane="bottomRight" state="frozen"/>
      <selection pane="topLeft" activeCell="A6" sqref="A6"/>
      <selection pane="topRight" activeCell="B6" sqref="B6"/>
      <selection pane="bottomLeft" activeCell="A9" sqref="A9"/>
      <selection pane="bottomRight" activeCell="G14" sqref="G14"/>
    </sheetView>
  </sheetViews>
  <sheetFormatPr defaultColWidth="8.72265625" defaultRowHeight="16.5"/>
  <cols>
    <col min="1" max="1" width="27.36328125" style="0" customWidth="1"/>
    <col min="2" max="2" width="8.18359375" style="0" customWidth="1"/>
    <col min="3" max="3" width="8.36328125" style="0" hidden="1" customWidth="1"/>
    <col min="4" max="5" width="9.8125" style="0" hidden="1" customWidth="1"/>
    <col min="6" max="6" width="10.36328125" style="0" customWidth="1"/>
    <col min="7" max="7" width="9.453125" style="0" customWidth="1"/>
    <col min="8" max="8" width="9.0859375" style="0" customWidth="1"/>
    <col min="9" max="9" width="8.453125" style="0" customWidth="1"/>
    <col min="11" max="11" width="8.99609375" style="0" customWidth="1"/>
    <col min="12" max="12" width="6.8125" style="0" customWidth="1"/>
    <col min="13" max="14" width="6.18359375" style="0" customWidth="1"/>
    <col min="15" max="15" width="6.6328125" style="0" customWidth="1"/>
    <col min="16" max="16" width="6.99609375" style="0" customWidth="1"/>
  </cols>
  <sheetData>
    <row r="1" spans="1:15" ht="16.5">
      <c r="A1" s="70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6.5">
      <c r="A2" s="70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1" customHeight="1">
      <c r="A3" s="120" t="s">
        <v>15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9.5" customHeight="1">
      <c r="A4" s="125" t="s">
        <v>46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24" t="s">
        <v>13</v>
      </c>
      <c r="M5" s="124"/>
      <c r="N5" s="124"/>
      <c r="O5" s="124"/>
    </row>
    <row r="6" spans="1:16" s="85" customFormat="1" ht="21.75" customHeight="1">
      <c r="A6" s="121"/>
      <c r="B6" s="118" t="s">
        <v>57</v>
      </c>
      <c r="C6" s="127" t="s">
        <v>18</v>
      </c>
      <c r="D6" s="128"/>
      <c r="E6" s="128"/>
      <c r="F6" s="128"/>
      <c r="G6" s="128"/>
      <c r="H6" s="128"/>
      <c r="I6" s="129"/>
      <c r="J6" s="130" t="s">
        <v>50</v>
      </c>
      <c r="K6" s="130" t="s">
        <v>52</v>
      </c>
      <c r="L6" s="131" t="s">
        <v>0</v>
      </c>
      <c r="M6" s="131"/>
      <c r="N6" s="131"/>
      <c r="O6" s="131"/>
      <c r="P6" s="131"/>
    </row>
    <row r="7" spans="1:16" s="85" customFormat="1" ht="16.5" customHeight="1">
      <c r="A7" s="122"/>
      <c r="B7" s="126"/>
      <c r="C7" s="132" t="s">
        <v>28</v>
      </c>
      <c r="D7" s="132" t="s">
        <v>30</v>
      </c>
      <c r="E7" s="132" t="s">
        <v>39</v>
      </c>
      <c r="F7" s="132" t="s">
        <v>47</v>
      </c>
      <c r="G7" s="132" t="s">
        <v>48</v>
      </c>
      <c r="H7" s="132" t="s">
        <v>49</v>
      </c>
      <c r="I7" s="132" t="s">
        <v>51</v>
      </c>
      <c r="J7" s="132"/>
      <c r="K7" s="132"/>
      <c r="L7" s="133" t="s">
        <v>53</v>
      </c>
      <c r="M7" s="132" t="s">
        <v>54</v>
      </c>
      <c r="N7" s="132" t="s">
        <v>58</v>
      </c>
      <c r="O7" s="133" t="s">
        <v>55</v>
      </c>
      <c r="P7" s="133" t="s">
        <v>56</v>
      </c>
    </row>
    <row r="8" spans="1:16" s="85" customFormat="1" ht="99" customHeight="1">
      <c r="A8" s="123"/>
      <c r="B8" s="119"/>
      <c r="C8" s="134"/>
      <c r="D8" s="134"/>
      <c r="E8" s="134"/>
      <c r="F8" s="134"/>
      <c r="G8" s="135"/>
      <c r="H8" s="135"/>
      <c r="I8" s="135"/>
      <c r="J8" s="135"/>
      <c r="K8" s="135"/>
      <c r="L8" s="136"/>
      <c r="M8" s="135"/>
      <c r="N8" s="135"/>
      <c r="O8" s="136"/>
      <c r="P8" s="136"/>
    </row>
    <row r="9" spans="1:16" s="71" customFormat="1" ht="22.5" customHeight="1">
      <c r="A9" s="86" t="s">
        <v>1</v>
      </c>
      <c r="B9" s="72"/>
      <c r="C9" s="73">
        <v>15030.67</v>
      </c>
      <c r="D9" s="73">
        <v>14655.67</v>
      </c>
      <c r="E9" s="73">
        <v>14307.97</v>
      </c>
      <c r="F9" s="73">
        <v>14392.96</v>
      </c>
      <c r="G9" s="73">
        <v>14554.65</v>
      </c>
      <c r="H9" s="73">
        <f>SUM(H11:H13)</f>
        <v>72941.92000000001</v>
      </c>
      <c r="I9" s="73">
        <v>87663.92</v>
      </c>
      <c r="J9" s="92">
        <v>64018</v>
      </c>
      <c r="K9" s="92">
        <v>77230.13</v>
      </c>
      <c r="L9" s="73">
        <f>G9/F9*100</f>
        <v>101.12339643825872</v>
      </c>
      <c r="M9" s="73"/>
      <c r="N9" s="73"/>
      <c r="O9" s="79">
        <f>H9/J9*100</f>
        <v>113.93970445812118</v>
      </c>
      <c r="P9" s="96">
        <f>I9/K9*100</f>
        <v>113.50999927100989</v>
      </c>
    </row>
    <row r="10" spans="1:16" s="71" customFormat="1" ht="22.5" customHeight="1">
      <c r="A10" s="87" t="s">
        <v>2</v>
      </c>
      <c r="B10" s="88"/>
      <c r="C10" s="74"/>
      <c r="D10" s="74"/>
      <c r="E10" s="74"/>
      <c r="F10" s="74"/>
      <c r="G10" s="74"/>
      <c r="H10" s="75"/>
      <c r="I10" s="79"/>
      <c r="J10" s="75"/>
      <c r="K10" s="75"/>
      <c r="L10" s="74"/>
      <c r="M10" s="74"/>
      <c r="N10" s="74"/>
      <c r="O10" s="74"/>
      <c r="P10" s="93"/>
    </row>
    <row r="11" spans="1:16" s="71" customFormat="1" ht="22.5" customHeight="1">
      <c r="A11" s="76" t="s">
        <v>3</v>
      </c>
      <c r="B11" s="77"/>
      <c r="C11" s="76">
        <v>1237.2958344431856</v>
      </c>
      <c r="D11" s="76">
        <v>1208.14</v>
      </c>
      <c r="E11" s="76">
        <v>1097.65</v>
      </c>
      <c r="F11" s="76">
        <v>1143.78</v>
      </c>
      <c r="G11" s="76">
        <v>1156.47</v>
      </c>
      <c r="H11" s="75">
        <f>G11+D11+C11+E11+F11</f>
        <v>5843.335834443186</v>
      </c>
      <c r="I11" s="74">
        <v>7086.18</v>
      </c>
      <c r="J11" s="75">
        <v>5292.23</v>
      </c>
      <c r="K11" s="75">
        <v>6432.31</v>
      </c>
      <c r="L11" s="74">
        <f>G11/F11*100</f>
        <v>101.10947909563028</v>
      </c>
      <c r="M11" s="74"/>
      <c r="N11" s="74"/>
      <c r="O11" s="74">
        <f>H11/J11*100</f>
        <v>110.41348986047824</v>
      </c>
      <c r="P11" s="93">
        <f>I11/K11*100</f>
        <v>110.16539936663501</v>
      </c>
    </row>
    <row r="12" spans="1:17" s="78" customFormat="1" ht="22.5" customHeight="1">
      <c r="A12" s="76" t="s">
        <v>4</v>
      </c>
      <c r="B12" s="77"/>
      <c r="C12" s="76">
        <f>C9-C11-C13</f>
        <v>12765.967472756813</v>
      </c>
      <c r="D12" s="76">
        <f>D9-D11-D13</f>
        <v>12580.560000000001</v>
      </c>
      <c r="E12" s="76">
        <f>E9-E11-E13</f>
        <v>12350.34</v>
      </c>
      <c r="F12" s="76">
        <f>F9-F11-F13</f>
        <v>12383.55</v>
      </c>
      <c r="G12" s="76">
        <f>G9-G11-G13</f>
        <v>12528.83</v>
      </c>
      <c r="H12" s="75">
        <f>G12+D12+C12+E12+F12</f>
        <v>62609.24747275682</v>
      </c>
      <c r="I12" s="74">
        <f>I9-I11-I13</f>
        <v>75114.54</v>
      </c>
      <c r="J12" s="74">
        <f>J9-J11-J13</f>
        <v>54627.200000000004</v>
      </c>
      <c r="K12" s="74">
        <f>K9-K11-K13</f>
        <v>65810.56000000001</v>
      </c>
      <c r="L12" s="74">
        <f aca="true" t="shared" si="0" ref="L12:L22">G12/F12*100</f>
        <v>101.17316924468346</v>
      </c>
      <c r="M12" s="74"/>
      <c r="N12" s="74"/>
      <c r="O12" s="74">
        <f aca="true" t="shared" si="1" ref="O12:O22">H12/J12*100</f>
        <v>114.61185539942889</v>
      </c>
      <c r="P12" s="93">
        <f aca="true" t="shared" si="2" ref="P12:P22">I12/K12*100</f>
        <v>114.13751835571675</v>
      </c>
      <c r="Q12" s="71"/>
    </row>
    <row r="13" spans="1:16" s="71" customFormat="1" ht="22.5" customHeight="1">
      <c r="A13" s="76" t="s">
        <v>5</v>
      </c>
      <c r="B13" s="77"/>
      <c r="C13" s="76">
        <v>1027.4066928000002</v>
      </c>
      <c r="D13" s="76">
        <v>866.97</v>
      </c>
      <c r="E13" s="76">
        <v>859.98</v>
      </c>
      <c r="F13" s="76">
        <v>865.63</v>
      </c>
      <c r="G13" s="76">
        <v>869.35</v>
      </c>
      <c r="H13" s="75">
        <f>G13+D13+C13+E13+F13</f>
        <v>4489.3366928000005</v>
      </c>
      <c r="I13" s="74">
        <v>5463.2</v>
      </c>
      <c r="J13" s="75">
        <v>4098.57</v>
      </c>
      <c r="K13" s="75">
        <v>4987.26</v>
      </c>
      <c r="L13" s="74">
        <f t="shared" si="0"/>
        <v>100.42974481013829</v>
      </c>
      <c r="M13" s="74"/>
      <c r="N13" s="74"/>
      <c r="O13" s="74">
        <f t="shared" si="1"/>
        <v>109.53422029634727</v>
      </c>
      <c r="P13" s="93">
        <f t="shared" si="2"/>
        <v>109.54311585920927</v>
      </c>
    </row>
    <row r="14" spans="1:16" s="78" customFormat="1" ht="22.5" customHeight="1">
      <c r="A14" s="89" t="s">
        <v>6</v>
      </c>
      <c r="B14" s="54">
        <v>105740</v>
      </c>
      <c r="C14" s="79">
        <v>8530.44</v>
      </c>
      <c r="D14" s="79">
        <v>8323.63</v>
      </c>
      <c r="E14" s="79">
        <v>7949.33</v>
      </c>
      <c r="F14" s="79">
        <v>8026.37</v>
      </c>
      <c r="G14" s="79">
        <v>8119.77</v>
      </c>
      <c r="H14" s="94">
        <f>C14+D14+G14+E14+F14</f>
        <v>40949.54</v>
      </c>
      <c r="I14" s="79">
        <v>49164.32</v>
      </c>
      <c r="J14" s="94">
        <v>35930.1</v>
      </c>
      <c r="K14" s="94">
        <v>43297.51</v>
      </c>
      <c r="L14" s="79">
        <f t="shared" si="0"/>
        <v>101.1636642716446</v>
      </c>
      <c r="M14" s="79">
        <f>H14/B14*100</f>
        <v>38.726631359939475</v>
      </c>
      <c r="N14" s="79">
        <f>I14/B14*100</f>
        <v>46.49547947796482</v>
      </c>
      <c r="O14" s="79">
        <f t="shared" si="1"/>
        <v>113.9700139994044</v>
      </c>
      <c r="P14" s="96">
        <f t="shared" si="2"/>
        <v>113.54999398348772</v>
      </c>
    </row>
    <row r="15" spans="1:17" s="80" customFormat="1" ht="22.5" customHeight="1">
      <c r="A15" s="76" t="s">
        <v>3</v>
      </c>
      <c r="B15" s="88"/>
      <c r="C15" s="76">
        <v>775.09</v>
      </c>
      <c r="D15" s="76">
        <v>757.73</v>
      </c>
      <c r="E15" s="76">
        <v>743.74</v>
      </c>
      <c r="F15" s="76">
        <v>755.8</v>
      </c>
      <c r="G15" s="76">
        <v>764.35</v>
      </c>
      <c r="H15" s="75">
        <f>C15+D15+G15+E15+F15</f>
        <v>3796.71</v>
      </c>
      <c r="I15" s="74">
        <v>4551.05</v>
      </c>
      <c r="J15" s="75">
        <v>3404.21</v>
      </c>
      <c r="K15" s="75">
        <v>4084.59</v>
      </c>
      <c r="L15" s="74">
        <f t="shared" si="0"/>
        <v>101.13125165387669</v>
      </c>
      <c r="M15" s="74"/>
      <c r="N15" s="74"/>
      <c r="O15" s="74">
        <f t="shared" si="1"/>
        <v>111.5298409910082</v>
      </c>
      <c r="P15" s="93">
        <f t="shared" si="2"/>
        <v>111.41999564215747</v>
      </c>
      <c r="Q15" s="78"/>
    </row>
    <row r="16" spans="1:17" s="80" customFormat="1" ht="22.5" customHeight="1">
      <c r="A16" s="76" t="s">
        <v>4</v>
      </c>
      <c r="B16" s="88"/>
      <c r="C16" s="76">
        <f>C14-C15-C17</f>
        <v>7491.5</v>
      </c>
      <c r="D16" s="76">
        <f>D14-D15-D17</f>
        <v>7328.49</v>
      </c>
      <c r="E16" s="76">
        <f>E14-E15-E17</f>
        <v>6965.4400000000005</v>
      </c>
      <c r="F16" s="76">
        <f>F14-F15-F17</f>
        <v>7027.78</v>
      </c>
      <c r="G16" s="76">
        <f>G14-G15-G17</f>
        <v>7111.502</v>
      </c>
      <c r="H16" s="75">
        <f>C16+D16+G16+E16+F16</f>
        <v>35924.712</v>
      </c>
      <c r="I16" s="74">
        <f>I14-I15-I17</f>
        <v>43137.74</v>
      </c>
      <c r="J16" s="74">
        <f>J14-J15-J17</f>
        <v>31404.94</v>
      </c>
      <c r="K16" s="74">
        <f>K14-K15-K17</f>
        <v>37866.39</v>
      </c>
      <c r="L16" s="74">
        <f t="shared" si="0"/>
        <v>101.19130080907486</v>
      </c>
      <c r="M16" s="74"/>
      <c r="N16" s="74"/>
      <c r="O16" s="74">
        <f t="shared" si="1"/>
        <v>114.39191413834895</v>
      </c>
      <c r="P16" s="93">
        <f t="shared" si="2"/>
        <v>113.92092037292174</v>
      </c>
      <c r="Q16" s="78"/>
    </row>
    <row r="17" spans="1:17" s="80" customFormat="1" ht="22.5" customHeight="1">
      <c r="A17" s="76" t="s">
        <v>5</v>
      </c>
      <c r="B17" s="88"/>
      <c r="C17" s="76">
        <v>263.85</v>
      </c>
      <c r="D17" s="76">
        <v>237.41</v>
      </c>
      <c r="E17" s="76">
        <v>240.15</v>
      </c>
      <c r="F17" s="76">
        <v>242.79</v>
      </c>
      <c r="G17" s="76">
        <v>243.918</v>
      </c>
      <c r="H17" s="75">
        <f>C17+D17+G17+E17+F17</f>
        <v>1228.118</v>
      </c>
      <c r="I17" s="74">
        <v>1475.53</v>
      </c>
      <c r="J17" s="75">
        <v>1120.95</v>
      </c>
      <c r="K17" s="75">
        <v>1346.53</v>
      </c>
      <c r="L17" s="74">
        <f t="shared" si="0"/>
        <v>100.46459903620413</v>
      </c>
      <c r="M17" s="74"/>
      <c r="N17" s="74"/>
      <c r="O17" s="74">
        <f t="shared" si="1"/>
        <v>109.56046210803336</v>
      </c>
      <c r="P17" s="93">
        <f t="shared" si="2"/>
        <v>109.58018016679911</v>
      </c>
      <c r="Q17" s="78"/>
    </row>
    <row r="18" spans="1:17" s="71" customFormat="1" ht="22.5" customHeight="1">
      <c r="A18" s="89" t="s">
        <v>7</v>
      </c>
      <c r="B18" s="81"/>
      <c r="C18" s="79">
        <f>C14</f>
        <v>8530.44</v>
      </c>
      <c r="D18" s="79">
        <f>D14</f>
        <v>8323.63</v>
      </c>
      <c r="E18" s="79">
        <f>E14</f>
        <v>7949.33</v>
      </c>
      <c r="F18" s="79">
        <f>F14</f>
        <v>8026.37</v>
      </c>
      <c r="G18" s="79">
        <f>G14</f>
        <v>8119.77</v>
      </c>
      <c r="H18" s="79">
        <f>SUM(H19:H22)</f>
        <v>40949.54</v>
      </c>
      <c r="I18" s="79">
        <f>I14</f>
        <v>49164.32</v>
      </c>
      <c r="J18" s="79">
        <f>J14</f>
        <v>35930.1</v>
      </c>
      <c r="K18" s="79">
        <f>K14</f>
        <v>43297.51</v>
      </c>
      <c r="L18" s="79">
        <f t="shared" si="0"/>
        <v>101.1636642716446</v>
      </c>
      <c r="M18" s="74"/>
      <c r="N18" s="74"/>
      <c r="O18" s="79">
        <f t="shared" si="1"/>
        <v>113.9700139994044</v>
      </c>
      <c r="P18" s="96">
        <f t="shared" si="2"/>
        <v>113.54999398348772</v>
      </c>
      <c r="Q18" s="78"/>
    </row>
    <row r="19" spans="1:17" s="71" customFormat="1" ht="21" customHeight="1">
      <c r="A19" s="76" t="s">
        <v>8</v>
      </c>
      <c r="B19" s="77"/>
      <c r="C19" s="76">
        <f>C18-C20-C21-C22</f>
        <v>6754.671000000001</v>
      </c>
      <c r="D19" s="76">
        <f>D18-D20-D21-D22</f>
        <v>6545.759999999998</v>
      </c>
      <c r="E19" s="76">
        <f>E18-E20-E21-E22</f>
        <v>6203.285000000001</v>
      </c>
      <c r="F19" s="76">
        <f>F18-F20-F21-F22</f>
        <v>6265.164</v>
      </c>
      <c r="G19" s="76">
        <f>G18-G20-G21-G22</f>
        <v>6333.050000000001</v>
      </c>
      <c r="H19" s="75">
        <f>G19+D19+C19+E19+F19</f>
        <v>32101.93</v>
      </c>
      <c r="I19" s="74">
        <f>I18-I20-I21-I22</f>
        <v>38449.759999999995</v>
      </c>
      <c r="J19" s="74">
        <f>J18-J20-J21-J22</f>
        <v>28598.320108814</v>
      </c>
      <c r="K19" s="74">
        <f>K18-K20-K21-K22</f>
        <v>34483.54635246412</v>
      </c>
      <c r="L19" s="74">
        <f t="shared" si="0"/>
        <v>101.08354705479378</v>
      </c>
      <c r="M19" s="74"/>
      <c r="N19" s="74"/>
      <c r="O19" s="74">
        <f t="shared" si="1"/>
        <v>112.25110383356464</v>
      </c>
      <c r="P19" s="93">
        <f t="shared" si="2"/>
        <v>111.50175682917384</v>
      </c>
      <c r="Q19" s="78"/>
    </row>
    <row r="20" spans="1:17" s="71" customFormat="1" ht="21" customHeight="1">
      <c r="A20" s="76" t="s">
        <v>9</v>
      </c>
      <c r="B20" s="77"/>
      <c r="C20" s="76">
        <v>669.23</v>
      </c>
      <c r="D20" s="76">
        <v>684.89</v>
      </c>
      <c r="E20" s="76">
        <v>678.06</v>
      </c>
      <c r="F20" s="76">
        <v>687.63</v>
      </c>
      <c r="G20" s="76">
        <v>695.45</v>
      </c>
      <c r="H20" s="75">
        <f>G20+D20+C20+E20+F20</f>
        <v>3415.26</v>
      </c>
      <c r="I20" s="74">
        <v>4185.65</v>
      </c>
      <c r="J20" s="75">
        <v>2814.388133498146</v>
      </c>
      <c r="K20" s="75">
        <v>3426.367059593975</v>
      </c>
      <c r="L20" s="74">
        <f t="shared" si="0"/>
        <v>101.13723950380293</v>
      </c>
      <c r="M20" s="74"/>
      <c r="N20" s="74"/>
      <c r="O20" s="74">
        <f t="shared" si="1"/>
        <v>121.35000000000001</v>
      </c>
      <c r="P20" s="93">
        <f t="shared" si="2"/>
        <v>122.16</v>
      </c>
      <c r="Q20" s="78"/>
    </row>
    <row r="21" spans="1:17" s="71" customFormat="1" ht="22.5" customHeight="1">
      <c r="A21" s="90" t="s">
        <v>12</v>
      </c>
      <c r="B21" s="77"/>
      <c r="C21" s="76">
        <v>6.589</v>
      </c>
      <c r="D21" s="76">
        <v>6.71</v>
      </c>
      <c r="E21" s="76">
        <v>6.745</v>
      </c>
      <c r="F21" s="76">
        <v>6.986</v>
      </c>
      <c r="G21" s="76">
        <v>7.12</v>
      </c>
      <c r="H21" s="75">
        <f>G21+D21+C21+E21+F21</f>
        <v>34.15</v>
      </c>
      <c r="I21" s="74">
        <v>41.32</v>
      </c>
      <c r="J21" s="75">
        <v>28.244148540236537</v>
      </c>
      <c r="K21" s="75">
        <v>33.91611261594025</v>
      </c>
      <c r="L21" s="74">
        <f t="shared" si="0"/>
        <v>101.91812195820211</v>
      </c>
      <c r="M21" s="74"/>
      <c r="N21" s="74"/>
      <c r="O21" s="74">
        <f t="shared" si="1"/>
        <v>120.91000000000001</v>
      </c>
      <c r="P21" s="93">
        <f t="shared" si="2"/>
        <v>121.82999999999997</v>
      </c>
      <c r="Q21" s="78"/>
    </row>
    <row r="22" spans="1:17" s="71" customFormat="1" ht="21.75" customHeight="1">
      <c r="A22" s="83" t="s">
        <v>10</v>
      </c>
      <c r="B22" s="82"/>
      <c r="C22" s="83">
        <v>1099.95</v>
      </c>
      <c r="D22" s="83">
        <v>1086.27</v>
      </c>
      <c r="E22" s="83">
        <v>1061.24</v>
      </c>
      <c r="F22" s="83">
        <v>1066.59</v>
      </c>
      <c r="G22" s="83">
        <v>1084.15</v>
      </c>
      <c r="H22" s="84">
        <f>G22+D22+C22+E22+F22</f>
        <v>5398.2</v>
      </c>
      <c r="I22" s="91">
        <v>6487.59</v>
      </c>
      <c r="J22" s="84">
        <v>4489.14760914761</v>
      </c>
      <c r="K22" s="84">
        <v>5353.680475325961</v>
      </c>
      <c r="L22" s="91">
        <f t="shared" si="0"/>
        <v>101.64636833272394</v>
      </c>
      <c r="M22" s="91"/>
      <c r="N22" s="91"/>
      <c r="O22" s="91">
        <f t="shared" si="1"/>
        <v>120.24999999999999</v>
      </c>
      <c r="P22" s="95">
        <f t="shared" si="2"/>
        <v>121.17999999999999</v>
      </c>
      <c r="Q22" s="78"/>
    </row>
    <row r="23" spans="3:12" ht="16.5">
      <c r="C23" s="1"/>
      <c r="D23" s="1"/>
      <c r="E23" s="1"/>
      <c r="F23" s="1"/>
      <c r="G23" s="1"/>
      <c r="H23" s="1"/>
      <c r="I23" s="1"/>
      <c r="J23" s="11"/>
      <c r="K23" s="11"/>
      <c r="L23" s="16"/>
    </row>
    <row r="24" spans="3:12" ht="16.5">
      <c r="C24" s="11"/>
      <c r="D24" s="11"/>
      <c r="E24" s="11"/>
      <c r="F24" s="11"/>
      <c r="G24" s="11"/>
      <c r="H24" s="11"/>
      <c r="I24" s="11"/>
      <c r="J24" s="11"/>
      <c r="K24" s="11"/>
      <c r="L24" s="15"/>
    </row>
    <row r="25" spans="3:12" ht="16.5">
      <c r="C25" s="11"/>
      <c r="D25" s="11"/>
      <c r="E25" s="11"/>
      <c r="F25" s="11"/>
      <c r="G25" s="11"/>
      <c r="H25" s="11"/>
      <c r="I25" s="11"/>
      <c r="J25" s="52"/>
      <c r="K25" s="52"/>
      <c r="L25" s="1"/>
    </row>
    <row r="26" spans="3:12" ht="16.5">
      <c r="C26" s="1"/>
      <c r="D26" s="1"/>
      <c r="E26" s="1"/>
      <c r="F26" s="1"/>
      <c r="G26" s="1"/>
      <c r="H26" s="40"/>
      <c r="I26" s="40"/>
      <c r="J26" s="52"/>
      <c r="K26" s="52"/>
      <c r="L26" s="1"/>
    </row>
    <row r="27" spans="10:11" ht="16.5">
      <c r="J27" s="52"/>
      <c r="K27" s="52"/>
    </row>
    <row r="28" spans="10:11" ht="16.5">
      <c r="J28" s="52"/>
      <c r="K28" s="52"/>
    </row>
    <row r="29" spans="10:11" ht="16.5">
      <c r="J29" s="53"/>
      <c r="K29" s="53"/>
    </row>
    <row r="30" spans="10:11" ht="16.5">
      <c r="J30" s="52"/>
      <c r="K30" s="52"/>
    </row>
    <row r="31" spans="10:11" ht="16.5">
      <c r="J31" s="52"/>
      <c r="K31" s="52"/>
    </row>
    <row r="32" spans="10:11" ht="16.5">
      <c r="J32" s="52"/>
      <c r="K32" s="52"/>
    </row>
    <row r="33" spans="10:11" ht="16.5">
      <c r="J33" s="52"/>
      <c r="K33" s="52"/>
    </row>
  </sheetData>
  <mergeCells count="21">
    <mergeCell ref="K6:K8"/>
    <mergeCell ref="P7:P8"/>
    <mergeCell ref="L6:P6"/>
    <mergeCell ref="N7:N8"/>
    <mergeCell ref="A3:O3"/>
    <mergeCell ref="A6:A8"/>
    <mergeCell ref="L5:O5"/>
    <mergeCell ref="C7:C8"/>
    <mergeCell ref="H7:H8"/>
    <mergeCell ref="L7:L8"/>
    <mergeCell ref="M7:M8"/>
    <mergeCell ref="A4:O4"/>
    <mergeCell ref="O7:O8"/>
    <mergeCell ref="B6:B8"/>
    <mergeCell ref="J6:J8"/>
    <mergeCell ref="G7:G8"/>
    <mergeCell ref="D7:D8"/>
    <mergeCell ref="E7:E8"/>
    <mergeCell ref="F7:F8"/>
    <mergeCell ref="C6:I6"/>
    <mergeCell ref="I7:I8"/>
  </mergeCells>
  <printOptions/>
  <pageMargins left="0.25" right="0.17" top="0.38" bottom="0.35" header="0.25" footer="0.28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2013-05-16T10:40:01Z</cp:lastPrinted>
  <dcterms:created xsi:type="dcterms:W3CDTF">2002-05-14T16:08:28Z</dcterms:created>
  <dcterms:modified xsi:type="dcterms:W3CDTF">2013-05-20T01:32:01Z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